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0"/>
  </bookViews>
  <sheets>
    <sheet name="Отчет" sheetId="1" r:id="rId1"/>
  </sheets>
  <definedNames>
    <definedName name="_xlnm.Print_Titles" localSheetId="0">'Отчет'!$5:$6</definedName>
  </definedNames>
  <calcPr fullCalcOnLoad="1"/>
</workbook>
</file>

<file path=xl/sharedStrings.xml><?xml version="1.0" encoding="utf-8"?>
<sst xmlns="http://schemas.openxmlformats.org/spreadsheetml/2006/main" count="609" uniqueCount="319">
  <si>
    <t>№             п/п</t>
  </si>
  <si>
    <t>Объем финансирования, тыс. руб.</t>
  </si>
  <si>
    <t xml:space="preserve">Уточненный план  </t>
  </si>
  <si>
    <t xml:space="preserve">Фактически исполненный           </t>
  </si>
  <si>
    <t>Наименование показателя</t>
  </si>
  <si>
    <t>Ед.       измерения</t>
  </si>
  <si>
    <t xml:space="preserve">Утвержденный план             </t>
  </si>
  <si>
    <t xml:space="preserve">Фактическое значение  </t>
  </si>
  <si>
    <t>Вес показателя</t>
  </si>
  <si>
    <t>1.</t>
  </si>
  <si>
    <t xml:space="preserve">Уровень достижения целевого показателя,% </t>
  </si>
  <si>
    <t>Наименованиемуниципальной программы,  подпрограммы, мероприятия программы</t>
  </si>
  <si>
    <t>Показатели эффективности реализации программы</t>
  </si>
  <si>
    <t>%</t>
  </si>
  <si>
    <t>ед.</t>
  </si>
  <si>
    <t>чел.</t>
  </si>
  <si>
    <t>Источник финансирования</t>
  </si>
  <si>
    <t>шт.</t>
  </si>
  <si>
    <t>Муниципальная программа "Развитие системы образования Нытвенского муниципального района"</t>
  </si>
  <si>
    <t>Цель: Комплексное и эффективное развитие  муниципальной системы образования, обеспечивающее повышение доступности качества образования, посредством создания условий для индивидуализации образования и использования инновационных механизмов воспитания и социализации личности, формирование здорового образа жизни, как важного фактора устойчивого социально-экономического и социокультурного развития района в интересах человека, общества и государства.</t>
  </si>
  <si>
    <t>Удовлетворенность населения доступностью и качеством услуг общего образования по итогам опросов общественного мнения</t>
  </si>
  <si>
    <t>Доля детей от 3 до 7 лет, стоящих в очереди в дошкольные образовательные организации</t>
  </si>
  <si>
    <t>Доля муниципальных образовательных учреждений Нытвенского района, имеющих лицензию на образовательную деятельность</t>
  </si>
  <si>
    <t>Доля детей, охваченных образовательными программами дополнительного образования детей, в общей численности детей и молодежи в возрасте 5 – 18 лет</t>
  </si>
  <si>
    <t>Удельный вес учащихся организаций общего образования, обучающихся в соответствии с новым федеральным государственным образовательным стандартом</t>
  </si>
  <si>
    <t>Доля детей и молодежи, ставших победителями и призерами краевых, всероссийских, международных мероприятий (от общего количества участников)</t>
  </si>
  <si>
    <t>Увеличена доля учащихся, получивших 225 баллов и выше по результатам ЕГЭ по трем предметам, по отношению ко всем обучающимся, сдающим ЕГЭ</t>
  </si>
  <si>
    <t>Краевой бюджет (тыс.руб)</t>
  </si>
  <si>
    <t>Итого:</t>
  </si>
  <si>
    <t>% исполнения</t>
  </si>
  <si>
    <t>Муниципалльная программа "Развитие системы образования Нытвенского муниципального района"</t>
  </si>
  <si>
    <t>Муниципальная программа "Развитие культуры и искусства Нытвенского муниципального района"</t>
  </si>
  <si>
    <t>Муниципальная программа "Развитие физической культуры, спорта и формирование здорового образа жизни в Нытвенском муниципальном районе"</t>
  </si>
  <si>
    <t>Муниципальная программа "Обеспечение безопасности жизнедеятельности населения Нытвенского муниципального района"</t>
  </si>
  <si>
    <t>Снижение числа погибших в результате преступлений</t>
  </si>
  <si>
    <t>Уровень преступности на 10 тыс. населения.</t>
  </si>
  <si>
    <t>Число ДТП</t>
  </si>
  <si>
    <t>Снижение числа погибших в результате ДТП</t>
  </si>
  <si>
    <t>Снижение числа погибших в результате чрезвычайных ситуаций и происшествий на водных объектах</t>
  </si>
  <si>
    <t>Число пожаров</t>
  </si>
  <si>
    <t>Количество людей, погибших на пожарах</t>
  </si>
  <si>
    <t>Исключение гибели людей в результате экстремистских и террористических актов</t>
  </si>
  <si>
    <t>Число происшествий, преступлений, имеющих  экстремистскую и террористическую окраску.</t>
  </si>
  <si>
    <t>Уровень исполнения целевых показателей муниципальной программы</t>
  </si>
  <si>
    <t>Районный бюджет, тыс. руб.</t>
  </si>
  <si>
    <t>Краевой бюджет, тыс. руб.</t>
  </si>
  <si>
    <t>Федеральный бюджет (тыс. руб.)</t>
  </si>
  <si>
    <t>Бюджет городских (сельских) поселений, тыс. руб.</t>
  </si>
  <si>
    <t>Внебюджетные источники, тыс. руб.</t>
  </si>
  <si>
    <t xml:space="preserve">Краевой бюджет (тыс. руб.)       </t>
  </si>
  <si>
    <t>Федеральный бюджет (тыс. руб)</t>
  </si>
  <si>
    <t>Районный бюджет (тыс.руб)</t>
  </si>
  <si>
    <t>Бюджеты поселений  (тыс. руб)</t>
  </si>
  <si>
    <t>Муниципальная программа «Охрана окружающей среды на территории Нытвенского  муниципального района»</t>
  </si>
  <si>
    <t>Районный бюджет (тыс. руб.)</t>
  </si>
  <si>
    <t>Бюджеты поселений (тыс. руб.)</t>
  </si>
  <si>
    <t>Внебюджетные источники (тыс. руб.)</t>
  </si>
  <si>
    <t>Итого, тыс. руб.</t>
  </si>
  <si>
    <t>-</t>
  </si>
  <si>
    <t>Муниципальная программа "Устойчиво развитие сельских территорий в Нытвенском муниципальном районе"</t>
  </si>
  <si>
    <t>Ведомственная целевая программа «Развитие малого и среднего предпринимательства в Нытвенском муниципальном районе»</t>
  </si>
  <si>
    <t>Доля налоговых поступлений от субъектов  малого и среднего предпринимательства в общей сумме налоговых доходов консолидированного бюджета</t>
  </si>
  <si>
    <t xml:space="preserve">Доля среднесписочной численности работников малых и средних предприятий в среднесписочной численности работников  всех предприятий </t>
  </si>
  <si>
    <t>Количество субъектов малого и среднего предпринимательства на тысячу человек населения</t>
  </si>
  <si>
    <t>Количество  субъектов малого и среднего предпринимательства – получателей субсидий.</t>
  </si>
  <si>
    <t>Ведомственная целевая программа «Обеспечение жильем молодых семей в Нытвенском муниципальном районе»</t>
  </si>
  <si>
    <t>Краевой бюджет (тыс. руб)</t>
  </si>
  <si>
    <t>ИТОГО:</t>
  </si>
  <si>
    <t>Краевой бюджет, (тыс. руб.)</t>
  </si>
  <si>
    <t>Районный бюджет, (тыс. руб.)</t>
  </si>
  <si>
    <t xml:space="preserve">Цель: Увеличение численности населения Нытвенского района, систематически занимающегося физической культурой, спортом и формированием здорового образа жизни. </t>
  </si>
  <si>
    <t xml:space="preserve">Задачи: Пропаганда физической культуры и здорового образа жизни. Организация проведения спортивно-массовых мероприятий и соревнований. Развитие детско-юношеского спорта на территории Нытвенского муниципального района. Развитие спорта различных социальных групп населения на территории Нытвенского муниципального района
</t>
  </si>
  <si>
    <t>Цель: Обеспечение безопасности жизнедеятельности населения Нытвенского муниципального района</t>
  </si>
  <si>
    <t>зарег. случаев</t>
  </si>
  <si>
    <t>Цель: Создание условий развития производства и реализации сельскохозяйственной продукции</t>
  </si>
  <si>
    <t xml:space="preserve">Задача: 1. Создание условий для устойчивого развития отрасли сельского хозяйства путем сохранения и воспроизводства используемого ресурсного потенциала.
2. Организационное, информационное, консультационное обеспечение субъектов малых форм хозяйствования на селе, способствующее развитию сельскохозяйственной деятельности
</t>
  </si>
  <si>
    <t>участники</t>
  </si>
  <si>
    <t>Количество участников в ярмарочных мероприятиях</t>
  </si>
  <si>
    <t>Рентабельность производства</t>
  </si>
  <si>
    <t>Создание новых крестьянских (фермерских) хозяйств</t>
  </si>
  <si>
    <t>тыс.руб.</t>
  </si>
  <si>
    <t>Количество крестьянских (фермерских) хозяйств состоящих в реестре бюджетополучателей</t>
  </si>
  <si>
    <t xml:space="preserve">Привлечение краевых и федеральных финансовых средств для развития малых форм хозяйствования Нытвенского района </t>
  </si>
  <si>
    <t>Цель: Существенное улучшение качества жизни населения на территории Нытвенского муниципального района, путем развития транспортной, инженерной и общественной инфраструктуры.</t>
  </si>
  <si>
    <t>км.</t>
  </si>
  <si>
    <t>Цель: Целью муниципальной программы являются повышение экологической безопасности территории Нытвенского муниципального района и его населения, сохранение и восстановление природных экосистем и обеспечение конституционных прав граждан на благоприятную окружающую среду</t>
  </si>
  <si>
    <t xml:space="preserve">Муниципальная программа «Энергосбережение и повышение энергетической эффективности в Нытвенском муниципальном районе» </t>
  </si>
  <si>
    <t>Переход на полный учет потребления энергетических ресурсов по приборам учета, на оплату за фактически потребляемые объемы</t>
  </si>
  <si>
    <t>Ежегодное сокращение энергопотребления на 3%,без учета коэффициента дефлятора</t>
  </si>
  <si>
    <t>Цель: Повышение профессионального уровня муниципальных служащих и выборных должностных лиц в органах местного самоуправления Нытвенского муниципального района</t>
  </si>
  <si>
    <t xml:space="preserve">Задача 1:Организация условий для повышения профессионально-квалификационного уровня муниципальных служащих и выборных должностных лиц;
Повышение эффективности и результативности профессиональной  служебной деятельности муниципальных служащих и выборных должностных лиц
</t>
  </si>
  <si>
    <t>Муниципальная программа "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t>
  </si>
  <si>
    <t>Количество муниципальных служащих и выборных должностных лиц, прошедших программы повышения квалификации и профессиональной переподготовки</t>
  </si>
  <si>
    <t>Доля  муниципальных служащих и выборных должностных лиц, прошедших программы повышения квалификации (от количества муниципальных служащих и выборных должностных лиц,обязанных повысить квалификацию)</t>
  </si>
  <si>
    <t>Доля  муниципальных служащих, прошедших аттестацию и признанных соответствующими замещаемой должности, от общего числа муниципальных служащих</t>
  </si>
  <si>
    <t>Доля   выборных должностных лиц,деятельность которых признана удовлетворительной</t>
  </si>
  <si>
    <t xml:space="preserve">Темп повышения доли документов, исполненных без нарушения срока, в ИСЭД </t>
  </si>
  <si>
    <t>Доля исполненных вопросов, поставленных Земским Собранием района</t>
  </si>
  <si>
    <t>Цель: Финансовая поддержка в решении жилищной проблемы молодых семей, признанных в установленном порядке нуждающимися в улучшении жилищных условий</t>
  </si>
  <si>
    <t xml:space="preserve">Задача :  Улучшение жилищных условий молодых семей;
- предоставление молодым семьям, участницам программы социальных выплат на приобретение жилья эконом класса или строительство жилого дома эконом класса( далее социальные выплаты);
- создание условий для привлечения молодыми семьями собственных средств,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 или строительства индивидуального жилья.
</t>
  </si>
  <si>
    <t>Общее количество молодых семей, улучшивших жилищные условия, в т.ч.</t>
  </si>
  <si>
    <t>По софинансированию мероприятий в рамках участия района в реализации подпрограммы «Обеспечение жильем молодых семей « федеральной целевой программы «Жилище» на 2015-2020 годы»</t>
  </si>
  <si>
    <t xml:space="preserve">площадь жилья,  приобретенного (построенного) жилья составит </t>
  </si>
  <si>
    <t>Федеральный бюджет тыс. руб.</t>
  </si>
  <si>
    <t>Краевой бюджет тыс. руб.</t>
  </si>
  <si>
    <t>Внебюджетные источники тыс. руб.</t>
  </si>
  <si>
    <t xml:space="preserve">Цель:   1. Создание комфортных условий жизнедеятельности в сельской местности;
2. Стимулирование инвестиционной активности в агропромышленном комплексе путем создания благоприятных инфраструктурных условий в  сельской местности
</t>
  </si>
  <si>
    <t xml:space="preserve">Задача : 1. Удовлетворение потребностей сельского  населения, в том числе молодых семей и молодых специалистов в благоустроенном жилье;
2. Повышение уровня комплексного обустройства населенных пунктов, расположенных в сельской  местности, объектами социальной и инженерной   инфраструктуры;
3. Концентрация ресурсов, направляемых на   комплексное обустройство объектами социальной и инженерной инфраструктуры населенных пунктов, расположенных в сельской местности, в которых осуществляются инвестиционные проекты в сфере агропромышленного комплекса.
</t>
  </si>
  <si>
    <t xml:space="preserve">ввод (приобретение)  жилья для граждан, проживающих в сельской  местности, </t>
  </si>
  <si>
    <t>в том числе для молодых семей и молодых специалистов;</t>
  </si>
  <si>
    <t xml:space="preserve">ввод в действие    фельдшерско-акушерских  пунктов и (или) офисов врачей общей практики; </t>
  </si>
  <si>
    <t>кв.м.</t>
  </si>
  <si>
    <t>Бюджет городских (сельских) поселений тыс. руб.</t>
  </si>
  <si>
    <t>Муниципальная программа "Развитие системы здравоохранения Нытвенского муниципального района"</t>
  </si>
  <si>
    <t>Заболеваемость туберкулезом</t>
  </si>
  <si>
    <t xml:space="preserve">- алкоголизмом, </t>
  </si>
  <si>
    <t xml:space="preserve">- наркоманией </t>
  </si>
  <si>
    <t>Укомплектование штата  государственных бюджетных учреждений здравоохранения квалифицированными кадрами</t>
  </si>
  <si>
    <t>Случаев на 1000 населения,</t>
  </si>
  <si>
    <t>Случаев на 100 тыс. населения</t>
  </si>
  <si>
    <t>Снижение заболеваемости, в том числе:</t>
  </si>
  <si>
    <t>Причины не выполнения целевых показателей</t>
  </si>
  <si>
    <t>Отклонение</t>
  </si>
  <si>
    <t xml:space="preserve">Задача 1. Повышение транспортно-эксплуатационных характеристик автомобильных дорог района. 2.  Поддержание инженерной инфраструктуры в состоянии обеспечивающей ее бесперебойную работу 3. Выполнение в полном объеме функциональных обязанностей МКУ УКС  4. Проведение ремонтов объектов социальной сферы
</t>
  </si>
  <si>
    <t>Оценка достижения показателей,                     в баллах</t>
  </si>
  <si>
    <t>федеральный бюджет (тыс. руб)</t>
  </si>
  <si>
    <t>краевой бюджет (тыс. руб.)</t>
  </si>
  <si>
    <t>кол-во семей</t>
  </si>
  <si>
    <t>- социально-значимыми заболеваниями (ЗППП)</t>
  </si>
  <si>
    <t xml:space="preserve">Задачи: 
-обеспечение равного доступа к культурному продукту всего населения Нытвенского муниципального района вне зависимости от территории проживания и состояния здоровья;
повышение престижности и привлекательности профессий в сфере культуры, в том числе путем обеспечения достойной оплаты труда;
-создание условий для получения художественного образования и приобщения к искусству и культуре детей, подростков и молодежи;
-совершенствование системы патриотического воспитания молодежи Нытвенского муниципального района;
-вовлечение молодежи Нытвенского муниципального района  в социально-экономические процессы Нытвенского муниципального района;
-создание условий для повышения общественного статуса библиотеки, уровня общей и информационной культуры населения разных возрастных групп, интереса к книге и чтению на основе использования современных источников информации;
- создание условий для дальнейшего совершенствования системы патриотического воспитания граждан Российской Федерации в Нытвенском муниципальном районе, активизация творческого потенциала работников бюджетных учреждений, творческих коллективов и жителей района;
- приведение в нормативное состояние объектов культуры, в том числе учреждений дополнительного образования сферы культуры (детских музыкальных школ, школ искусств, библиотеки);
- формирование партнерских отношений органов местного самоуправления и общественных объединений Нытвенского муниципального района на основе общих интересов, открытости и доверия, совместного участия в решении социальных проблем территории, заинтересованности в позитивных изменениях. 
</t>
  </si>
  <si>
    <t xml:space="preserve">Отношение средней заработной платы преподавателей учреждений дополнительного образования детей в сфере культуры (ДШИ и ДМШ) к средней заработной плате по региону </t>
  </si>
  <si>
    <t xml:space="preserve">Уровень исполнения целевых показателей программы </t>
  </si>
  <si>
    <t xml:space="preserve">Задачи. 1. Снижение загрязнения окружающей среды и обеспечение экологической безопасности территории и населения Нытвенского муниципального района за счёт организации  мероприятий по утилизации и переработке бытовых и промышленных отходов.
2. Организация мероприятий по охране окружающей среды, в том числе формирование устойчивого природоохранного сознания и поведения у населения, личной ответственности каждого за состояние окружающей среды.
3. Проведение мероприятий по охране атмосферного воздуха связанные с переводом стационарных котельных на более чистые экологические виды топлива.
4. Проведение мероприятий по охране водных ресурсов связанные с уменьшением сброса загрязняющих веществ в водные объекты. 
5. Сохранение биологического разнообразия живой природы, объектов окружающей среды.
</t>
  </si>
  <si>
    <t>тонн</t>
  </si>
  <si>
    <t>га</t>
  </si>
  <si>
    <t>кол-во</t>
  </si>
  <si>
    <t>коэф.</t>
  </si>
  <si>
    <t xml:space="preserve">Снижение коэффициента экологической ситуации </t>
  </si>
  <si>
    <t xml:space="preserve">Охват всеми формами экологического образования и просвещения населения </t>
  </si>
  <si>
    <t>Уменьшение площадей   несанкционированных свалок</t>
  </si>
  <si>
    <t>Увеличение объемов использования и переработки бытовых и промышленных отходов 4 и 5 класса опасности</t>
  </si>
  <si>
    <t xml:space="preserve">Размещение до 86% отходов производства и потребления на объектах размещения отходов отвечающих нормативным требованиям,  площадках временного хранения </t>
  </si>
  <si>
    <t xml:space="preserve">Увеличение численности участников культурно- досуговых мероприятий </t>
  </si>
  <si>
    <t xml:space="preserve">Доля молодежи, охваченная патриотическими общественными практиками </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</si>
  <si>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</si>
  <si>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 xml:space="preserve">Процент освоения субсидий,  предоставленных органам местного самоуправления на реализацию  инвестиционных и приоритетных региональных проектов (перечислено в  муниципальные бюджеты от годовых ассигнований)       </t>
  </si>
  <si>
    <t>Заболеваемость ВИЧ (СПИД)</t>
  </si>
  <si>
    <t>Доля населения Нытвенского муниципального района, систематически занимающегося физической культурой и спортом, в общей численности населения Нытвенского муниципального района</t>
  </si>
  <si>
    <t>Доля учащихся систематически занимающихся физической культурой и спортом, в общей численности учащихся Нытвенского муниципального района</t>
  </si>
  <si>
    <t>районный  бюджет (тыс.руб.)</t>
  </si>
  <si>
    <t>Внебюджетные источники (тыс. руб)</t>
  </si>
  <si>
    <t xml:space="preserve">Цель:   Повышение эффективности управления и распоряжения земельными ресурсами и муниципальным имуществом Нытвенского муниципального района
</t>
  </si>
  <si>
    <t>Доля многодетных семей, обеспеченных земельными участками от числа многодетных семей, поставленных на учет</t>
  </si>
  <si>
    <t>тыс.руб</t>
  </si>
  <si>
    <t xml:space="preserve">Всего: </t>
  </si>
  <si>
    <t>Районный бюджет</t>
  </si>
  <si>
    <t>Краевой бюджет</t>
  </si>
  <si>
    <t>Федеральный бюджет</t>
  </si>
  <si>
    <t>Муниципальная программа "Строительство, реконструкцияи приведение в нормативное состояние                                                                                                                                                                                                                   объектов общественной инфраструктуры Нытвенского  муниципального района"</t>
  </si>
  <si>
    <t>увеличение уровня газификации  количества жилых домов  (квартир) сетевым газом в сельской местности  до  20 процентов</t>
  </si>
  <si>
    <t>увеличение уровня обеспеченности сельского населения питьевой водой до 85 процентов</t>
  </si>
  <si>
    <t>семей</t>
  </si>
  <si>
    <t xml:space="preserve">Утвержденный план на 2016  </t>
  </si>
  <si>
    <t>Фактическое значение  за 2016</t>
  </si>
  <si>
    <t>Отсутствие лицензии на фтизиотрию</t>
  </si>
  <si>
    <t>Негативное влияние на рост значений целевых показателей, оказывает качество жизни населения, неблагоприятная эпидемиологическая обстановка, нездоровый образ жизни как фактор риска.</t>
  </si>
  <si>
    <t>Отсутствие притока специалистов</t>
  </si>
  <si>
    <t>Цель: Создание условий для оказания медицинской помощи населению на территории Нытвенского муниципального района, в соответствии с государственными гарантиямибесплатного оказания гражданам медицинской помощи.</t>
  </si>
  <si>
    <t>Задачи: профилактика в сфере охраны здоровья.</t>
  </si>
  <si>
    <t>ВЫВОД: Не укомплектованность квалифицированными кадрами государственного бюдлжетного учреждения здавоохранения  Пермского края, расположенного на территории Нытвенского муниципального района. Отсутствие лицензии на некоторые виды медицинской деятельности (фтизиатрия). Не обеспечение приоритета профилактики в сфере охраны здоровья населения.</t>
  </si>
  <si>
    <t>Снижение числа погибших обусловлено повышением эффективности проработы с употребляющими алкоголь гражданами</t>
  </si>
  <si>
    <t>Увеличение уровня преступности на 10 тыс. населения обусловлено с изменениями в уголовном законодательстве, а также трудностью  ведения профработы с употребляющими алкоголь гражданами</t>
  </si>
  <si>
    <t>Снижение числа  ДТП обусловлено повышением эффективности профилактической работы всех субъектов профилактики</t>
  </si>
  <si>
    <t>Снижение числа ДТП обусловлено повышением эффективности профилактической работы всех субъектов профилактики</t>
  </si>
  <si>
    <t>Трудность ведения профилактической работы с маленькими детьми, оставление взрослыми детей у воды без присмотра</t>
  </si>
  <si>
    <t>Увеличение числа  погибших обусловлено трудностью  ведения профилактической работы с употребляющими алкоголь гражданами, не достаточной работой  среди населения по профилактике пожаров</t>
  </si>
  <si>
    <t>Увеличение производительности труда, увеличение объемов производства.</t>
  </si>
  <si>
    <t>Увеличение субъектов малого предпринимательства произошло в связи с предоставлением мер гос.поддержки.</t>
  </si>
  <si>
    <t>Популяризация продукции сельского хозяйства, импортозамещение.</t>
  </si>
  <si>
    <t>Подпрограмма  «Развитие АПК Нытвенского муниципального района»</t>
  </si>
  <si>
    <t>Среднемесячная заработная плата работников, занятых в с/х производстве</t>
  </si>
  <si>
    <t>руб.</t>
  </si>
  <si>
    <t>Подпрограмма  «Развитие малых форм хозяйствования на территории Нытвенского муниципального района»</t>
  </si>
  <si>
    <t>Не освоение краевых средств запланированных на реализацию мероприятия «Предоставление грантов на поддержку начинающих фермеров», в связи с отсутствием потенциальных участников, соответствующих условиям предоставления гранта; не освоение средств фед.бюджета запланированных на мероприятие «Кредитование малых форм хозяйствования» в связи с уменьшением количества кредитных договоров, подлежащих субсидированию</t>
  </si>
  <si>
    <t>Создание новых КФХ</t>
  </si>
  <si>
    <t>Произошло уменьшение количества кредитных договоров, подлежащих субсидированию. В районный бюджет поступило 110 т.р. согласно расчетам по начислению субсидий.</t>
  </si>
  <si>
    <t>процент средств выделенных на  софинансирование данного мероприятия из федерального и краевого бюджетов в 2016 году был увеличен по сравнению с 2015 годом , за счет чего получилось увеличить целевой показатель в 2 раза.</t>
  </si>
  <si>
    <t>За счет увеличениоя количества семей которым представлена соц.выплата на приобретение жилья</t>
  </si>
  <si>
    <t>Средства краевого бюджета в размере 4694,6 тыс.руб. поступили согласно оформленным заявкам, по факту приобретения молодыми семьями жилого помещения, оставшиеся  средства не востребованы.</t>
  </si>
  <si>
    <t>Не востребованные средства федерального бюджета в размере 454,0 тыс.руб. возвращены в федеральный бюджет</t>
  </si>
  <si>
    <t>Затраты собственных средств семей на приобретение жилья.</t>
  </si>
  <si>
    <t xml:space="preserve">Целями муниципальной программы «Энергосбережение и повышение энергетической эффективности в Нытвенском муниципальном районе» (далее Программы) являлось: добиться снижения расходов бюджета Нытвенского муниципального района на энергоснабжение муниципальных зданий за счет рационального использования всех энергетических ресурсов и повышения эффективности их использования.
Для достижения целей Программы в 2016 года были поставлены следующие задачи:
- внедрение энергоэффективных устройств – замена ламп накаливания на энегоэффективные;
- ремонт и замена оконных блоков;
- ремонт и замена входных групп, замена входных дверей;
- улучшение теплоизоляции конструкций зданий.  
</t>
  </si>
  <si>
    <t>В течении года внесены изменения в программу по мероприятию «Ремонт и замена оконных блоков. Ремонт входных групп, замена входных дверей» - уменьшино финансирование по данному мероприятию дошкольных учреждений на сумму 246 тыс.руб., увеличено по учреждениям образования на 246 тыс.руб. Необходимость в перераспределении денежных средств вызвана организацией дополнительных классных комнат для ликвидации второй смены и проведении в этих помещениях ремонтных работ, в том числе и замены окон.</t>
  </si>
  <si>
    <r>
      <t xml:space="preserve">ВЫВОД: Запланированные цели и задачи выполнены. </t>
    </r>
    <r>
      <rPr>
        <sz val="11"/>
        <rFont val="Times New Roman"/>
        <family val="1"/>
      </rPr>
      <t xml:space="preserve">Реализация Программы осуществлялась участниками: управлением образования администрации Нытвенского муниципального района, отделом по культуре, физкультуре, спорту и молодежной политике администрации Нытвенского муниципального района, администрацией района, общеобразовательными организациями и организациями дошкольного образования, детской школой искусств с. Григорьевское.
В рамках Программы проведены следующие мероприятия, позволяющие достигнуть установленных целевых показателей:
- проведены работы по замене светильников на энергоэффективные в Григорьевской ДШИ;
- проведены работы по замене оконных блоков и входных групп в МБОУ Григорьевская СОШ, МБОУ Запольская  ООШ, МБОУ Батуровская ООШ, МБОУ СОШ Уральский;  МБОУ детские сады № 4,12,13,14,16, МБОУ детский сад «Теремок» п.Уральский и др., в здании архива по адресу: г.Нытва, ул. Чапаева,1 и административном здании по адресу: г.Нытва, ул. Комсомольская,23;
-проведены работы по улучшению теплоизоляции здания МБОУ Григорьевская СОШ. 
</t>
    </r>
  </si>
  <si>
    <t>Средства поступившие на ремонт автом.дороги Григорьевское-Постаноги, использованы полностью, на разработку ПСД на кап. ремонт ав.дорог Нытва-Новоильниский</t>
  </si>
  <si>
    <t>Ремонт автомобильных дорог      общего пользования      местного значения</t>
  </si>
  <si>
    <t>Не осуществлён ремонт автом.дороги «Волеги-Чайковская»-Удалы, протяж.1,2 км. Мун.к. заключен 19.10.16, срок выполнения работ с 15.04.17 по 20.06.17, ООО Нарат-Строй</t>
  </si>
  <si>
    <t>Ремонт объектов социальной сферы</t>
  </si>
  <si>
    <r>
      <t xml:space="preserve">Ведомственная целевая программа «Обеспечение жильем молодых семей Нытвенского муниципального района» утверждена постановлением администрации Нытвенского муниципального района от 25.02.2011 № 73. 
</t>
    </r>
    <r>
      <rPr>
        <b/>
        <sz val="11"/>
        <rFont val="Times New Roman"/>
        <family val="1"/>
      </rPr>
      <t>Внесение изменений:</t>
    </r>
    <r>
      <rPr>
        <sz val="11"/>
        <rFont val="Times New Roman"/>
        <family val="1"/>
      </rPr>
      <t xml:space="preserve">
Постановление администрации Нытвенского муниципального района от 03.12.2015 № 149 «О внесении изменений в ведомственную целевую программу «Обеспечение жильем молодых семей Нытвенского муниципального района», утвержденную постановлением администрации Нытвенского муниципального района от 25.02.2011 № 73. 
Постановление администрации Нытвенского муниципального района от 20.04.2016 № 49 «О внесении изменений в ведомственную целевую программу «Обеспечение жильем молодых семей Нытвенского муниципального района», утвержденную постановлением администрации Нытвенского муниципального района от 25.02.2011 № 73. 
Постановление администрации Нытвенского муниципального района от 20.05.2016 № 73 «О внесении изменений в ведомственную целевую программу «Обеспечение жильем молодых семей Нытвенского муниципального района», утвержденную постановлением администрации Нытвенского муниципального района от 25.02.2011 № 73. 
Постановление администрации Нытвенского муниципального района от 21.02.2017 № 35 «О внесении изменений в ведомственную целевую программу «Обеспечение жильем молодых семей Нытвенского муниципального района», утвержденную постановлением администрации Нытвенского муниципального района от 25.02.2011 № 73. 
</t>
    </r>
  </si>
  <si>
    <t>Снизилась фактическая сумма поступивших налогов от субъектов малого и среднего предпринимательства (НДФЛ, ЕНВД, ЕСХН), в связи со снижением количества налогоплательщиков</t>
  </si>
  <si>
    <t>По итогам отбора на краевом уровне из 6 заявленных участников одобрено 5.</t>
  </si>
  <si>
    <t xml:space="preserve">Обеспечение выполнения плановых показателей доходной части бюджета Нытвенского муниципального района </t>
  </si>
  <si>
    <t>от использования и распоряжения земельными участками</t>
  </si>
  <si>
    <t>от использования и распоряжения муниципальным имуществом</t>
  </si>
  <si>
    <t>Вовлечение в оборот земельных участков для жилищного и промышленного строительства</t>
  </si>
  <si>
    <t>Выкуп земельных участков, образованных путем перераспределения</t>
  </si>
  <si>
    <t>Перечисление денежных средств за выкуп имущества с опережением графика (список объектов в таблице «Информация по приватизации муниципального имущества Нытвенского муниципального района»</t>
  </si>
  <si>
    <t>Вовлечение в оборот земельных участков включенных в границы населенного пункта д.Н.Гаревая</t>
  </si>
  <si>
    <t>Формирование альтернативных перечней земельных участков в соответствии с законом от 05.09.2016 №696-ПК «О внесении изменений в закон Пермского края «О бесплатном предоставлении земельных участков многодетным семьям в Пемском крае»</t>
  </si>
  <si>
    <r>
      <t xml:space="preserve">ВЫВОД: </t>
    </r>
    <r>
      <rPr>
        <sz val="11"/>
        <rFont val="Times New Roman"/>
        <family val="1"/>
      </rPr>
      <t xml:space="preserve">На увеличение целевого показателя «Вовлечение в оборот земельных участков для жилищного и промышленного строительства» повлиял спрос потенциальных покупателей и формирование земельных участков за счет расширения населенного пункта д.Н.Гаревая.
Увеличение целевого показателя «Доля многодетных семей, обеспеченных земельными участками от числа многодетных семей, поставленных на учет» с учетом расширения возможностей формирования земельных участков с площадью менее установленного Законом (в городских поселениях дефицит земельных участков для ИЖС с площадью 1400-1500 кв.м., однако имелась возможность сформировать земельные участки в точечной застройке менее минимального размера).
</t>
    </r>
  </si>
  <si>
    <t xml:space="preserve">Задачи: Реализация указанных целей достигается путем решения следующих задач, направленные на рациональное управление и распоряжение земельных ресурсов:
- обеспечение выполнения плановых показателей доходной части бюджета Нытвенского муниципального района от использования и реализации земельных участков и имущества;
- обеспечение земельными участками многодетных семей на территории Нытвенского муниципального района;
- увеличение площади вовлеченных в оборот земельных участков для жилищного и промышленного строительства за 2016-2018 годы на 19,0 га;
- проведение комплексных кадастровых работ.
</t>
  </si>
  <si>
    <t>Муниципальная программа "Управление земельными ресурсами и муниципальным имуществом Нытвенского муниципального района" Утверждена Постановлением администрации НМР  №24 от 2016 г.</t>
  </si>
  <si>
    <t xml:space="preserve">ВЫВОД: В результате полной реализации в 2016 году всех  мероприятий муниципальной программы «Обеспечение безопасности жизнедеятельности населения Нытвенского муниципального района» основные цели и задачи муниципальной программы в 2016 году реализованы и достигнуты. Целевые показатели муниципальной программы №№ 1,3,4,5,8,9 достигнуты в полном объеме, что обусловлено эффективной работой в 2016 году всех субъектов профилактики. Целевые показатели муниципальной программы №№ 1,3,4,5,8,9 достигнуты в полном объеме, что обусловлено эффективной работой в 2016 году всех субъектов профилактики. Однако целевой показатель № 2 «Уровень преступности на 10 тыс. населения» в 2016 году  не достигнут 17,7% уровня планового значения, в связи с изменениями в уголовном законодательстве, а также трудностью  ведения профилактической работы с употребляющими алкоголь гражданами.
Целевой показатель № 6,7 «Число пожаров» и «Количество людей, погибших на пожарах» в 2016 году  не достигнут 18.1% уровня планового значения, в связи с трудностью  ведения профилактической работы с употребляющими алкоголь гражданами, не достаточной работой  среди населения по профилактике пожаров.
Целевой показатель № 7 «Количество людей, погибших на пожарах» в 2016 году  не достигнут 22,2% уровня планового значения, в связи с трудностью  ведения профилактической работы с употребляющими алкоголь гражданами, не достаточной работой  среди населения по профилактике пожаров. Уровень исполнения муниципальной программы по всем целевым показателям составляет 97,7% что на 3,3% ниже  запланированного. 
</t>
  </si>
  <si>
    <t>Отсутствие потенциальных участников соответствующих условиям предоставления грантов</t>
  </si>
  <si>
    <t>экономия по ремонту помещения</t>
  </si>
  <si>
    <t xml:space="preserve">Показатель приведен в соответствие из формы 3-ДГ , и является более положительным, т.к. кол-во дорог находящихся в не удовлетворительном  состоянии фактически составляет меньше </t>
  </si>
  <si>
    <t xml:space="preserve">На ход реализации программы влияют следующие факторы:
- ограниченное и не прозрачное финансирование из дорожного фонда Пермского края на ремонт автомобильных дорог. В 2016 году МКУ УКС было подано 4 заявки на ремонт автомобильных дорог, удовлетворена 1заявка на разработку проектных работ по капитальному ремонту автомобильных дорог «Сукманы-Уральский», «Нытва-Новоильинский», сделано четыре обращения о включении в план ремонта автомобильных дорог с привлечением средств дорожного фонда Пермского края в 2017-2019 гг, конкретных ответов не поступало. ;
- рост дополнительных критерий, которые ограничивают возможность участия с привлечением средств Пермского края и федерального бюджета, таких например как: порядок 206-п ограничивает виды автомобильных дорог, только дороги проходящие по населенному пункту и с переходным типом покрытия.
- сложность в проведение процедур закупок (отсутствие заявок со стороны подрядчиков, присутствие на рынке фирм, которые направлены на срыв процедур закупок);
</t>
  </si>
  <si>
    <t>В связи с задержкой документации на оформление земельного участка, задерживается стро-во распределительного шкафа на АГРС Нытва-Белобородового</t>
  </si>
  <si>
    <t>Причиной незначительного увеличения объема переработки явилось отсутствие мусоросортировочной станции. Существующее предприятие по переработке вторичного сырья (ООО ВторСиб), работает со 2 квартала 2015 года.</t>
  </si>
  <si>
    <t xml:space="preserve">На территориях городских и сельских поселений  остались неубранные несанкционированные  свалки включенные в реестр для их ликвидации.  </t>
  </si>
  <si>
    <t>Охват экологического просвещения произошёл за счет образовательных  учреждений и учреждений дополнительного  образования, взрослого населения в связи с распространением средств массовой информации и в сети Интернет и данным по проведению акции «Дней защиты от экологической опасности»</t>
  </si>
  <si>
    <t xml:space="preserve">Средства не освоены в связи с  отсутствием финансирования ООО «Вертикаль» ст.Чайковская </t>
  </si>
  <si>
    <t xml:space="preserve">ВЫВОД: Мероприятия, запланированные за счёт бюджета муниципального района, проведены в соответствии с показателями муниципальной программы.  
Мероприятие ООО «Вертикаль » по  проектированию и установке оборудования на очистных сооружениях ст.Чайковская  не проведено, в связи с отсутствием денежных средств.  
Увеличение объёмов использования и переработки коммунальных и промышленных отходов 4-5 класса опасности замедляется вследствие  того, что  лицензия на  полигон ТКО для г. Нытва  была  получена  1 ноября 2016 года,  и прем отходов пока не начат  т.к. объект не был  внесен в Государственный реестр.    
Вследствие недостаточного финансирования мероприятий по ликвидации несанкционированных свалок твёрдых коммунальных отходов, у администраций городских и сельских поселений отсутствуют возможности для полной ликвидации несанкционированных свалок, которые включаются в реестр для санитарной очистки территорий населённых пунктов.    
Показатели экологического образования и просвещения реализуются за счёт программ в общеобразовательных и дошкольных учреждениях, учреждениях дополнительного образования, посредством средств массовой информации. Постепенное увеличение охвата населения экологической информацией увеличилось за счёт газеты «Новый день», тираж которой составляет 4000 экземпляров, а также информацией данного печатного органа в сети Интернет на собственном сайте, на сайтах Твиттер, Фейсбук, Одноклассники.   
</t>
  </si>
  <si>
    <t>Данные федерального статистического наблюдения ФК-1 по Нытвенскому району</t>
  </si>
  <si>
    <t>Доля населения Нытвенского района, выполнившего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</si>
  <si>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Данные федерального статистического наблюдения ГТО        по Нытвенскому району</t>
  </si>
  <si>
    <t>Доля лиц с ограниченными возможностями здоровья и инвалидов, занимающихся физической культурой и спортом в общей численности данной категории населения Нытвенского муниципального района</t>
  </si>
  <si>
    <t>Данные федерального статистического наблюдения ФК-3 по Нытвенскому району</t>
  </si>
  <si>
    <t>Доля детей и молодежи, занимающихся в спортивных учреждениях, в общей численности детей и молодежи в возрасте 6-15 лет Нытвенского муниципального района</t>
  </si>
  <si>
    <t>Доля учащихся и студентов Нытвенского района, выполнившего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</si>
  <si>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Уровень обеспеченности населения спортивными сооружениями исходя из единовременной пропускной способности объектов спорта Нытвенского муниципального района</t>
  </si>
  <si>
    <t xml:space="preserve">Доля спортсменов-разрядников в общем количестве лиц, занимающихся в спортивных учреждениях Нытвенского муниципального района </t>
  </si>
  <si>
    <t>Данные федерального статистического наблюдения ФК-1,            ФК-5 по Нытвенскому району</t>
  </si>
  <si>
    <t>Сумма 185,2 тыс. руб.  перенесена на 2017 год для участия в Краевом проекте по приобретению спортивного инвентаря для спортивных школ</t>
  </si>
  <si>
    <t xml:space="preserve">ВЫВОД: Основная цель на 2016 год программы не достигнута,  число жителей Нытвенского муниципального района, систематически занимающегося физической культурой, спортом и здоровым образом жизни составило 25,1% что на 6,6% ниже установленного показателя в Соглашением с Министерством физической культуры и спорта.Поставленные задачи решены частично.
По целевому показателю  «Доля населения Нытвенского муниципального района, систематически занимающегося физической культурой и спортом, в общей численности населения Нытвенского муниципального района» произошло снижение, в сравнении с плановыми показателями, в связи со сложностью подсчета всего занимающегося населения в поселениях, поселения отчитываются численностью занимающихся только числом занимающихся на базе их учреждений.
По целевым показателям  «Доля населения Нытвенского района, выполнившего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«Доля учащихся и студентов Нытвенского района, выполнившего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произошел рост, в сравнении с плановыми показателями, в связи с участием заинтересованной части учащихся в результатах сдачи, это учащиеся 9, 11 классов.
По целевому показателю 3 «Доля лиц с ограниченными возможностями здоровья и инвалидов, занимающихся физической культурой и спортом в общей численности данной категории населения Нытвенского муниципального района», произошло снижение, в сравнении с плановыми показателями, в связи с отсутствием специалистов по адаптивной физической культуре, в районе всего 2 специалиста и оборудованных спортивных залов.
По целевому показателю «Доля учащихся, систематически занимающихся физической культурой и спортом, в общей численности учащихся Нытвенского муниципального района», произошло снижение, в сравнении с плановыми показателями, в связи с закрытием краевого проекта «Школьный спортивный клуб»
«Доля детей и молодежи, занимающихся в спортивных учреждениях, в общей численности детей и молодежи в возрасте 6-15 лет Нытвенского муниципального района» произошел рост, в сравнении с плановыми показателями, в связи изменением численности детей в районе и введением данных для расчета из Министерства.
По целевому показателю  «Уровень обеспеченности населения спортивными сооружениями исходя из единовременной пропускной способности объектов спорта Нытвенского муниципального района» произошло снижение, в сравнении с плановыми показателями, в связи с частично пришедших в запущенное состояние спортивных площадок на территории поселений и  отсутствием официально оформленных.
По целевому показателю  «Доля спортсменов-разрядников в общем количестве лиц, занимающихся в спортивных учреждениях Нытвенского муниципального района» произошел рост, в сравнении с плановыми показателями, в связи повышением уровня мастерства занимающихся.
</t>
  </si>
  <si>
    <t xml:space="preserve">Информация о внесенных ответственным исполнителем изменениях в муниципальную программу.
- Постановление администрации района от 18.01.2016 г. №07 «О внесении изменений в муниципальную программу «Развитие физической культуры, спорта и формирование здорового образа жизни в Нытвенском муниципальном районе», утвержденную постановлением администрации района от 02.12.2013 № 223»
- Постановление администрации района от 15.03.2016 №35 «О внесении изменений в муниципальную программу «Развитие физической культуры, спорта и формирование здорового образа жизни в Нытвенском муниципальном районе», утвержденную постановлением администрации района от 02.12.2013 № 223» (с последующими изменениями и дополнениями)
Постановление администрации района от 24.05.2016 №72  «О внесении изменений в муниципальную программу «Развитие физической культуры, спорта и формирование здорового образа жизни в Нытвенском муниципальном районе», утвержденную постановлением администрации района от 02.12.2013 № 223»
Постановление администрации района от 06.06.2016 №79 «О внесении изменений в муниципальную программу «Развитие физической культуры, спорта и формирование здорового образа жизни в Нытвенском муниципальном районе», утвержденную постановлением администрации района от 02.12.2013 № 223»
Постановление администрации района от 30.12.2016 №197 «О внесении изменений в муниципальную программу «Развитие физической культуры, спорта и формирование здорового образа жизни в Нытвенском муниципальном районе», утвержденную постановлением администрации района от 02.12.2013 № 223»
</t>
  </si>
  <si>
    <t xml:space="preserve">Цель: Создание условий для развития малого и среднего предпринимательства, рост количества субъектов малого и среднего предпринимательства, повышение доходов местного бюджета от деятельности субъектов малого и среднего предпринимательства в экономическом потенциале Нытвенского муниципального района
Задачи: Оказание финансово-кредитной поддержки субъектам малого и среднего предпринимательства;
- оказание информационной, научно - методической поддержки субъектам малого и среднего предпринимательства;
- содействие развитию молодежного предпринимательства; вовлечение молодых людей в предпринимательскую деятельность
</t>
  </si>
  <si>
    <t>Не оплачен налог на имущество за 4 квартал 2016 г в сумме 3888 руб., срок оплаты до 30 марта 2017 г, 437 руб. не использовано за отправление писем по авансовому отчету, 6964,07 – услуги связи, т.к. счет фактура придет после 10 января 2017 г., 4948,5 – остаток средств повышения квалификации (не пользовались услугами гостиницы)</t>
  </si>
  <si>
    <r>
      <t>Внесение изменений</t>
    </r>
    <r>
      <rPr>
        <sz val="11"/>
        <rFont val="Times New Roman"/>
        <family val="1"/>
      </rPr>
      <t>: Постановление администрации района от 30.03.2016 №40, Постановление администрации района от 23.06.2016 №92, Постановление администрации района от 01.09.2016 №121, Постановление администрации района от 25.11.2016 №16</t>
    </r>
    <r>
      <rPr>
        <b/>
        <sz val="11"/>
        <rFont val="Times New Roman"/>
        <family val="1"/>
      </rPr>
      <t xml:space="preserve">8
</t>
    </r>
  </si>
  <si>
    <t xml:space="preserve">Внесение изменений: Постановление администрации района от 28.09.2016 № 136 "О внесении изменений в муниципальную программу "Развитие системы здравоохранения Нытвенского муниципального района", утвержденную постановлением администрации района от 17.12.2013 № 230;
Постановление администрации района от 24.10.2016 № 148 "О внесении изменений в муниципальную программу "Развитие системы здравоохранения Нытвенского муниципального района", утвержденную постановлением администрации района от 17.12.2013 № 230;
Постановление администрации района от 26.12.2016 № 180 "О внесении изменений в муниципальную программу "Развитие системы здравоохранения Нытвенского муниципального района", утвержденную постановлением администрации района от 17.12.2013 № 230.
</t>
  </si>
  <si>
    <t>Доля детей, охваченных различными формами оздоровления и отдыха, от числа детей в возрасте от 7 до 18 лет</t>
  </si>
  <si>
    <t>Достижение уровня заработной платы педагогических работников образовательных организаций, соответствующего Указу Президента Российской Федерации № 599 от 7 мая 2012 г. «О мерах по реализации государственной политики в области образования и науки», в т.ч.</t>
  </si>
  <si>
    <t xml:space="preserve">Доля выпускников 11-х классов, получивших аттестаты о среднем общем образовании </t>
  </si>
  <si>
    <t>Разница результатов ЕГЭ между лучшими и худшими средними показателями школ Нытвенского муниципального района до 1,43 ед.</t>
  </si>
  <si>
    <t>Удельный вес численности учителей Нытвенского муниципального района в возрасте до 35 лет в общей численности учителей общеобразовательных организаций</t>
  </si>
  <si>
    <t>Доля образовательных учреждений, не имеющих предписаний надзорных органов</t>
  </si>
  <si>
    <t>педагогических работников образовательных организаций общего образования доведена до средней заработной платы в экономике НМР;</t>
  </si>
  <si>
    <t>педагогических работников образовательных организаций дополнительного образования доведена до средней заработной платы в экономике НМР</t>
  </si>
  <si>
    <t>педагогических работников образовательных организаций дошкольного образования доведена до средней заработной платы в экономике НМР;</t>
  </si>
  <si>
    <t>Показатель выполнен. Очередь в дошкольные образовательные организациирайона  с 3-х лет отсутствует</t>
  </si>
  <si>
    <t>Показатель выполнен. Все учреждения района имеют бессрочную лицензию на образовательную деятельность</t>
  </si>
  <si>
    <t>Перевыполнение по причине увеличения количества обучающихся, занятых внеурочной деятельностью в общеобразовательных учреждениях в соответствии с ФГОС</t>
  </si>
  <si>
    <t>Показатель перевыполнен в связи с увеличением количества обучающихся на уровне начального общего образования</t>
  </si>
  <si>
    <t>Показатель перевыполнен, т.к. число обучающихся, получившых 225 баллов, осталось на уровне 2015 года, а число сдавших ЕГЭ в 2016 году уменьшилось к уровню 2015 года.</t>
  </si>
  <si>
    <t>Показатель перевыполнен, т.к. не получили аттестаты 2 выпускника, меньше на одного от планируемого результата</t>
  </si>
  <si>
    <t>Показатель не выполнен, т.к. результаты ЕГЭ МБОУ НККК, показавший самый низкий средний балл по всем пердметам в 2016 году, ниже результата МАОУ Гимназии на 15,4 балла</t>
  </si>
  <si>
    <t>Показатель перевыполнен за счет притока молодых специалистов в район</t>
  </si>
  <si>
    <t>Не выполнение показателя на 2% на основании заключенного Соглашения между Нытвенским муниципальным районом и Министерством образования и науки Пермского края. Не выполнение показателя в связи с увеличением фактической численности педагогов.</t>
  </si>
  <si>
    <t>Показатель перевыполнен в связи с выделением дополнительных средств по высоко затратным учреждениям, и учреждениям реализующих инновационную образовательную программу.</t>
  </si>
  <si>
    <t>Невостребованный остаток средств по предоставлению бесплатного питания многодетным малоимущим, в связи с низким посещением учащихся, а так же при проведении конкурса среди подрядчиков, снизилась стоимость питания.</t>
  </si>
  <si>
    <t>Контракт по разработке проекто-сметной документации(Школа на 550 мест г.Нытва) заключен 15.11.2016г., срок выполнения работ 11.08.2017г.</t>
  </si>
  <si>
    <t>Цель: создание условий для обеспечения равного доступа к культурным ценностям и творческой самореализации всех жителей Нытвенского муниципального района, воспитание молодежи в духе патриотизма, обеспечение сохранности историко-культурного наследия Нытвенского муниципального района.</t>
  </si>
  <si>
    <t>Доля молодежи, охваченная общественной добровольческой практикой</t>
  </si>
  <si>
    <t xml:space="preserve">Увеличение числа пользователей муниципального учреждения «Централизованная библиотечная система» </t>
  </si>
  <si>
    <t>Число компьютеризованных и подключенных к сети «Интернет» библиотек</t>
  </si>
  <si>
    <t>Сохранение количества посещений</t>
  </si>
  <si>
    <t xml:space="preserve">Увеличение доли призеров и победителей краевых, всероссийских и международных конкурсов учащихся детских школ искусств </t>
  </si>
  <si>
    <t xml:space="preserve">Сохранение численности 
педагогических работников учреждений дополнительного образования детей в сфере культуры 
</t>
  </si>
  <si>
    <t xml:space="preserve">Количество районных фестивалей и конкурсов              и др. мероприятий патриотической направленности </t>
  </si>
  <si>
    <t>Увеличение количества учреждений культуры, находящихся в нормативном состоянии</t>
  </si>
  <si>
    <t xml:space="preserve">Увеличение количества и качества мероприятий, социально значимых акций, организованных общественными объединениями, их актуальность </t>
  </si>
  <si>
    <t>Предоставлены документы не в срок на оплату ЖКХ проживающих на селе</t>
  </si>
  <si>
    <t>Суммы были запланированы на приобретение мебели в Калининскую библиотеку, но в крае отменили программу "Оснащение муниципальных учреждений социальной сферы необходимым оборудованием и инвентарем" в соответствии с установленными нормативами</t>
  </si>
  <si>
    <t>ВЫВОД: Цели и задачи, заложенные в программу, за прошедший период 2016 года реализованы в полном объеме. Бюджетные средства по Муниципальной программе «Развитие культуры и искусства Нытвенского муниципального района» за 2016 год освоены полностью, мероприятия подпрограмм выполнены в полном объеме.</t>
  </si>
  <si>
    <t>Внесение изменений: Постановление администрации Нытвенского муниципального района от 25,08.2015г. № 93;  от 23.11.2015г. № 142;  от 24.02.2016г. № 23; от15.02.2017 г. № 32 о внесении изменений в Муниципальную программу «Развитие культуры и искусства Нытвенского муниципального района», утвержденную постановлением администрации района от 03 декабря 2013 года  № 225.</t>
  </si>
  <si>
    <t xml:space="preserve">В 2016 году вносились изменения в муниципальную программу «Обеспечение безопасности жизнедеятельности населения Нытвенского муниципального района»:
1. Постановление от 15.02.2016 года № 19,  Постановление от 11.10.2016 года № 143, Постановление от 27.12.2016 года № 189 
</t>
  </si>
  <si>
    <t>Эффективность реализации программы</t>
  </si>
  <si>
    <t>степень достижения целей и задач</t>
  </si>
  <si>
    <t>менее 0,6</t>
  </si>
  <si>
    <t>0,6-0,94</t>
  </si>
  <si>
    <t>0,95 и выше</t>
  </si>
  <si>
    <t>Удовлетворительный уровень эффективности</t>
  </si>
  <si>
    <t>Высокий уровень эффективности</t>
  </si>
  <si>
    <t>Неудовлетворительный уровень эффективности</t>
  </si>
  <si>
    <t xml:space="preserve"> молодых специалистов</t>
  </si>
  <si>
    <r>
      <t xml:space="preserve"> ввод (приобретение)  жилья для граждан, проживающих в сельской местности, в том числе для </t>
    </r>
    <r>
      <rPr>
        <b/>
        <sz val="11"/>
        <color indexed="8"/>
        <rFont val="Times New Roman"/>
        <family val="1"/>
      </rPr>
      <t xml:space="preserve">молодых семей </t>
    </r>
  </si>
  <si>
    <t>молодых специалистов</t>
  </si>
  <si>
    <t xml:space="preserve">ВЫВОД: По основному мероприятию развитие газификации предусмотрено строительство объектов:
1. «Газоснабжение жилых домов м-на «Черёмушки» п. Уральский Нытвенского района Пермского края» - предусматривает собой строительство распределительных сетей 1045,5 п.м., и подключение к газоснабжению в 2017 г. 34 домовладения.
2. Средства краевого бюджета, предусмотренные в программе для передачи межбюджетных трансфертов в бюджет Уральского ГП в размере 1126,3 тыс.руб., в поселение переданы, но оплата подрядчику поселением не произведена, т.к. срок выполнения работ по муниципальному контракту 02.2017 г. Оплата подрядчику  за счет субсидий краевого бюджета будет произведена в 2017 году.
3.  «Строительство распределительных сетей  газопровода по ул.Ленина, Свердлова, Первомайская в п.Новоильинский Нытвенского района Пермского края», протяженностью 6126,3 п.м., с подключением 77 жилых домов в 2016-2017 гг.. Средства краевого бюджета предусмотренные в Программе для передачи межбюджетных трансфертов в бюджет Новоильинского ГП в 2016 году, переданы в бюджет поселения в полном объеме. Администрацией поселения произведена оплату подрядчику в размере 3371,5 тыс.руб.. 
</t>
  </si>
  <si>
    <r>
      <t xml:space="preserve">ВЫВОД: </t>
    </r>
    <r>
      <rPr>
        <sz val="11"/>
        <rFont val="Times New Roman"/>
        <family val="1"/>
      </rPr>
      <t xml:space="preserve">В 2016 году, запланированные целевые показатели Программы выполнены в полном объеме. Приказом Министерства социального развития Пермского края от 15.06.2016 №СЭД-33-01-03-346, в рамках участия в подпрограмме «Обеспечение жильем молодых семей» федеральной целевой программы «Жилище» на 2015-2020 годы», Нытвенскому муниципальному району были распределены средства федерального бюджета в размере 3 635,9 тыс. руб., краевого бюджета в размере 5 364,0 тыс.руб., а так же запланированы средства местного бюджета в размере 2 400,0 тыс.руб. (по 400,0 тыс. руб. от Нытвенского (1 семья), Уральского (1 семья), Новоильинского (1 семья), Григорьевского (1 семья), Чайковского (1 семья), Чекменевского(1 семья)  поселений, по одной семье от каждого поселения). 2. Анализ факторов, повлиявших на ход реализации ведомственной  программы.
Благодаря тому, что доля средств федерального и краевого бюджетов, поступивших на реализацию мероприятий подпрограммы,  по сравнению с 2015 годом, была увеличена: федеральный бюджет на 4% (составил 31,89% от суммы соц.выплаты), краевой бюджет на 10,4% (47,05 % от суммы соц.выплаты), а доля местного бюджета уменьшилась на 14,5 % и  составила 21,%, средств выделенных в бюджетах поселений для софинансирования программы, хватило на оплату 12 свидетельств о праве на получение социальной выплаты на приобретение (строительство) жилья, вместо запланированных 6.
Участниками программы в 2017 году стали 12 семей вместо 6 запланированных. Социальную выплату на улучшение жилищных условий  молодых семей в размере 35% получили: 2 семьи  Нытвенскго городского поселения; 1 семья Уральского городского поселения, 2 семьи из Новоильинского городского поселения, 3 семьи из Григорьевского сельского поселения; 2 семьи из Чайковском сельского поселения,  2 семьи из Чекменевского сельского поселения.
</t>
    </r>
  </si>
  <si>
    <t>Целевой показатель не изменился, т.к. подключение к газу жилых домов будет в 2017 г.</t>
  </si>
  <si>
    <t>Целевой показатель не достигнут, т.к. завершение по строительству объектов будет в 2017 году.</t>
  </si>
  <si>
    <t>Целевые показатели не достигнут в связи с недостаточным выделением субсидий федерального бюджета на софинансирование данного мероприятия.</t>
  </si>
  <si>
    <t>Целевой показатель не достигнут в связи с недостаточным выделением субсидий федерального бюджета на софинансирование  данного мероприятия .</t>
  </si>
  <si>
    <t>Подрядчиком нарушен срок выполнения контракта по  реконструкции водоснабжения д.Н.Гаревая; срок выполнения контракта по реконструкции водопровода в с.Сергино в июне 2017 г.</t>
  </si>
  <si>
    <t xml:space="preserve">Программа «Устойчивое развитие сельских территорий в Нытвенском муниципальном районе» на период 2016-2019 гг.,  утверждена постановлением администрации Нытвеского муниципального района от 28.12.2015 № 165.
Внесение изменений:Постановление администрации Нытвенского муниципального района от 17.02.2016 № 20. Постановление администрации Нытвенского муниципального района от 16.05.2016 № 67. Постановление администрации Нытвенского муниципального района от 08.11.2016 № 161.
</t>
  </si>
  <si>
    <t xml:space="preserve">По основному мероприятию развитие водоснабжения предусматривается:
1. На реализацию строительства 1 этапа объекта «Реконструкция наружных сетей водоснабжения в д.Нижняя Гаревая по улицам Весенняя, Мира, Молодежная, Осенняя, Центральная, Юбилейная» в 2016 году запланировано 7231,10000 тыс.руб., из них: федеральные средства - 3000,00000 тыс.руб., краевые средства – 3098,30000 тыс.руб., средства местного бюджета – 1132,80000 тыс.руб. 
В 2016 году выполнены следующие работы:1. Демонтаж водонапорной башни- 2шт.;2. Промывка скважин – 2 шт.;3. Монтаж водонапорных башен – 1 шт.4. Прокладка водопроводных сетей – 2,2 км.
Подрядчик не выполнил работы в срок, строительство 1 этапа не закончено,  необходимо ещё построить 0,6 км. водопроводных сетей, смонтировать вторую башню и установить ограждение на скважинах и башнях, в связи с этим не использованы средства краевого бюджета в размере 1617,80966 тыс.руб. Остаток средств в сумме 100,03333 тыс.руб. за счет местного бюджета (экономия за счет конкурсных процедур), возвращен в бюджет Чекменевского сельского поселения. Средства краевого бюджета в сумме 1617,80966 тыс.руб., будут освоены в 2017 году.
2. На реализацию строительства 1 этапа объекта «Реконструкция водопровода с.Сергино Нытвенского района Пермского края» в 2016 году запланированы средства  в сумме 9157,84252 тыс. руб., из них: за счет средств бюджета Пермского края – 6717,58852 тыс.руб., за счет средств местного бюджета 2440,25400 тыс.руб. 
Средства местного бюджета не освоенные в 2016 году в сумме 140,68733 тыс.рублей  -  возвращены в бюджет Шерьинского сельского поселения (экономия за счет конкурсных процедур). Средства краевого бюджета в сумме 6519,67784 тыс.руб. будут освоены в 2017 году. Срок выполнения работ по контракту 09.06.2017г. 
В 2016 году выполнены следующие работы:
1. Демонтаж водонапорной башни- 1шт.;
2. Бурение разведочно-эксплуатационной скважины (резервной) – 1 шт.;
3. Монтаж водонапорных башен – 2 шт.
В 2017 году планируется окончание строительство – реконструкция магистральных кольцевых сетей хозяйственно-питьевого противопожарного водопровода от проектируемой скважины, протяж. 2297,5 м.  по улицам Школьная, Центральная Полевая  с подводом водопровода к существующим колодцам для подключения существующих вводов в дома.
 2016 году  на ход реализации мероприятий программы как по газификации таки по водоснабжению повлияла сложность в проведение процедур закупок (отсутствие заявок со стороны подрядчиков, присутствие на рынке фирм, которые направлены на срыв процедур закупок); на ход реализации мероприятия по улучшению жилищных условий граждан проживающих в сельской местности повлияло ограниченное количество средств федерального бюджета выделенных Нытвенскому муниципального району на реализацию данного мероприятия.
</t>
  </si>
  <si>
    <t xml:space="preserve">В 2016 году в рамках муниципальной программы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было запланировано прохождение курсов повышения квалификации 19 муниципальных служащих администрации района и 1 муниципальный служащий -  прохождение профессиональной переподготовки. Фактически курсы повышения квалификации прошли 37 человек (что на 18 чел. больше от числа запланированных) и 1 человек завершил обучение по мероприятию «Профессиональная переподготовка».Отклонение + 90 % сложилось в связи с тем, что обучение муниципальных служащих осуществлялось не только в рамках муниципальной программы, а  также за счет реализации мероприятия "Развитие системы повышения квалификации и профессиональной переподготовки лиц, замещающих выборные муниципальные должности, муниципальных служащих и работников муниципальных учреждений" гос. программы "Региональная политика и развитие территорий" (краевая программа). </t>
  </si>
  <si>
    <t>Отклонение – 9,8 % сложилось в связи с изменением принципа расчета по определению доли муниципальных служащих, прошедших программы повышения квалификации и профессиональной переподготовки. Ранее за нормативный показатель, утвержденный Программой принималось количество человек, на которых запланированы средства, а начиная с 2015 года за данный показатель принимается численность муниципальных служащих, обязанных повысить квалификацию. В утвержденной Программе на 2016 год предусмотрены средства на 20 чел, а обязанных повысить квалификацию 41 чел., фактически обучились 38 чел. Исходя из реальной ситуации, возможностей местного бюджета и предложений от обучающих учреждений принято решение поэтапного обучения специалистов. В связи с этим исполнение данного показателя на последующие годы снижено до 53 %., т.к. 100% результата достичь не представляется возможным</t>
  </si>
  <si>
    <t>В соответствии с Положением о проведении аттестации муниципальных служащих администрации Нытвенского муниципального района, утвержденным постановлением главы администрации района от 01.10.2008 № 51, на основании итогов аттестации муниципальных служащих администрации Нытвенского муниципального района, проведенной в период с 28.11.2016 по 09.12.2016  специалист 1 категории архивного отдела аппарата администрации района Лыкова М.Ю. признана не соответствующим замещаемой должности.  (78 муниципальных служащих подлежало аттестации, аттестованы – 77 чел.)</t>
  </si>
  <si>
    <t>На снижение данного показателя на 15,5 % повлияла низкая исполнительская дисциплина при работе с документами  в СЭДе специалистами городских и сельских поселений Нытвенского муниципального района. Городские и сельские поселения, имеющие активные учетные записи в интегрированной системе электронного документооборота не работают и документооборот осуществляют альтернативными способами, тем самым нарушают полноценный документооборот и снижают оценку эффективности работы администрации района.</t>
  </si>
  <si>
    <t xml:space="preserve">В 2016 году в рамках муниципальной программы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было запланировано: 
19 муниципальных служащих администрации района - прохождение курсов повышения квалификации, 1 муниципальный служащий – профессиональная переподготовка.
Фактически курсы повышения квалификации прошли 37 человек, профессиональная переподготовка – 1 чел. 
Так как, обучение осуществлялось не только в рамках муниципальной программы, а  также за счет реализации мероприятия "Развитие системы повышения квалификации и профессиональной переподготовки лиц, замещающих выборные муниципальные должности, муниципальных служащих и работников муниципальных учреждений" гос. программы "Региональная политика и развитие территорий" (краевая программа), утвержденные бюджетные ассигнования на 2016 год были  освоены не в полном объеме. 
Экономия бюджетных средств составила – 30,4 тыс. руб.
</t>
  </si>
  <si>
    <t xml:space="preserve">Основные задачи муниципальной программы:
1. Повышение уровня безопасности граждан, проживающих на территории Нытвенского муниципального района, предупреждение возникновения ситуаций, представляющих опасность для их жизни, здоровья, собственности, укрепление законности и правопорядка за счет совершенствования системы государственного и общественного воздействия на причины и условия совершения правонарушений, в том числе совершенствования государственной системы профилактики правонарушений и повышения эффективности профилактической деятельности.
2. Снижение числа погибших на водных объектах района, объектах транспортной инфраструктуры.
3. Снижение количества погибших и пострадавших при опасностях, возникающих при ведении военных действий или вследствие этих действий.
4. Снижение числа погибших при возникновении чрезвычайных ситуаций природного и техногенного характера на территории района.
5. Повышение уровня защищенности населения района от пожаров, проявлений экстремизма и терроризма.
6.Пропаганда лояльных отношений между людьми разных национальностей и религиозных конфессий.
7. Повышение уровня межведомственного взаимодействия по профилактике терроризма и экстремизма. 
8. Усиление антитеррористической защищенности критически важных объектов, мест массового пребывания людей, объектов жизнеобеспечения, которые могут быть избраны террористами в качестве потенциальных целей преступных посягательств.
9. Обеспечение  в течение планового периода деятельности  муниципального казенного учреждения «Служба гражданской защиты», позволяющее полноценно и качественно решать задачи в соответствии с Уставом учреждения.
</t>
  </si>
  <si>
    <r>
      <rPr>
        <b/>
        <sz val="11"/>
        <rFont val="Times New Roman"/>
        <family val="1"/>
      </rPr>
      <t>ВЫВОД:</t>
    </r>
    <r>
      <rPr>
        <sz val="11"/>
        <rFont val="Times New Roman"/>
        <family val="1"/>
      </rPr>
      <t xml:space="preserve"> По результатам работы за 2016 год исполнение муниципальной программы составило 94,4%:
1) Не достигнуты результаты по освоению федеральных средств по основному мероприятию «Государственная поддержка кредитования малых форм хозяйствования» в связи с уменьшением количества кредитных договоров, подлежащих субсидированию.  
2) Не достигнуты результаты по освоению краевых средств по основному мероприятию «Финансовая поддержка, направленная на развитие субъектов МФХ» в связи с отсутствием потенциальных участников соответствующих условиям предоставления гранта. 
По основному мероприятию «Государственная поддержка кредитования малых форм хозяйствования»:  завышен план на субсидии из федерального бюджета. Фактическое финансирование произведено на сумму 110,0 т.р. в соответствии с  заявкой отдела сельского хозяйства, согласно расчетам по начислению субсидий.
 По основному мероприятию «Финансовая поддержка, направленная на развитие субъектов МФХ» не освоение  краевых средств связано с отсутствием потенциальных участников соответствующих условиям предоставления гранта. Объявление о дате начала приема документов в целях отбора глав крестьянских (фермерских) хозяйств, для предоставления грантов начинающим фермерам размещалось на официальном сайте муниципального образования 4 раза, был представлен 1 полный комплект документов.  </t>
    </r>
  </si>
  <si>
    <r>
      <rPr>
        <b/>
        <sz val="11"/>
        <rFont val="Times New Roman"/>
        <family val="1"/>
      </rPr>
      <t>Информация о внесенных ответственным исполнителем изменениях в муниципальную программу.</t>
    </r>
    <r>
      <rPr>
        <sz val="11"/>
        <rFont val="Times New Roman"/>
        <family val="1"/>
      </rPr>
      <t xml:space="preserve">
Постановление администрации Нытвенского района от 09.02.2016 № 14 «О внесении изменений в муниципальную программу «Развитие сельского хозяйства и регулирование рынков сельскохозяйственной продукции, сырья и продовольствия в Нытвенском муниципальном районе», утвержденную постановлением администрации района от 12.11.2013 №207»
Постановление администрации Нытвенского района от 21.06.2016 № 87 «О внесении изменений в муниципальную программу «Развитие сельского хозяйства и регулирование рынков сельскохозяйственной продукции, сырья и продовольствия в Нытвенском муниципальном районе», утвержденную постановлением администрации района от 12.11.2013 №207»
Постановление администрации Нытвенского района от 20.01.2017 № 13 «О внесении изменений в муниципальную программу «Развитие сельского хозяйства и регулирование рынков сельскохозяйственной продукции, сырья и продовольствия в Нытвенском муниципальном районе», утвержденную постановлением администрации района от 12.11.2013 №207»
</t>
    </r>
  </si>
  <si>
    <r>
      <rPr>
        <b/>
        <sz val="11"/>
        <rFont val="Times New Roman"/>
        <family val="1"/>
      </rPr>
      <t>ВЫВОД</t>
    </r>
    <r>
      <rPr>
        <sz val="11"/>
        <rFont val="Times New Roman"/>
        <family val="1"/>
      </rPr>
      <t xml:space="preserve">: По результатам работы за 2016 год исполнение муниципальной программы  составило 91,0 %
Не выполнены мероприятия в рамках подпрограммы «Развитие объектов инженерной инфраструктуры и социальной сферы муниципального района и городских поселений»": 
56,0 тыс. руб. - мероприятие «Ремонт здания по адресу г.Нытва, ул.К. Маркса,70» подрядной организацией разработана ПСД на ремонт арки помещения культурного наследия при проверке заключения по проекту, обнаружены ошибки. Проект отправлен на доработку проектной организации. На закрытие финансового года замечания не устранены.
1 786, 8 тыс.руб. по строительству Распределительного шкафа на АГРС «Нытва-Белобородова» не удалось провести процедуры закупок на строительно-монтажные работы, в связи с отсутствием документов на земельный участок, предоставление которых задерживается Нытвенским ГП и оформление соглашения для строительства по землям частного лица, в связи с внесением изменения в генеральный план Нытвенского городского поселения.
Не выполнены мероприятия в рамках подпрограммы «Дорожная инфраструктура»":
 1) Не полностью проведены запланированные работы по проведению ремонтов муниципальных автомобильных дорог и сооружений на них в сумме 2261,4 тыс.руб.:
-в сумме 2 261,4 тыс. руб. ремонт участка автомобильной дороги «Волеги-Чайковская-Луговая»- Удалы км 001+050-км002+232, процедуры закупок проведены в декабре 2016г., заключен муниципальный контракт 19.12.2016 с подрядной организацией ООО Нарат-Строй, срок выполнения работ с 15.04.2017 по 20.06.2017г.
  2) Не использованы средства дорожного фонда в сумме 1317,0- тыс.руб. по таким мероприятиям как :
- «Устройство инженерно-технических систем обеспечения безопасности дорожного движения и дорожных сооружений». Вопрос о выделении средств на указанное мероприятия был рассмотрен на ЗС в декабре 2016г., в связи с перевыполнением доходной части дорожного фонда. -1105,9  тыс.руб. Реализация данного мероприятия изначально планировалась на 2017 год.
- по содержанию автомобильных дорог в сумме 211,1 тыс.руб. В сентябре в связи с невыполнением доходной части по дорожному фонду были уменьшены бюджетные ассигнования по статье содержание в части мероприятия паспортизации автомобильных дорог. Ранее запланированные средства на паспортизацию автомобильных дорог составляли 333,1 тыс.руб., после пересмотра доходной части дорожного фонда в сентябре 2016- составили 64,3 тыс.руб.. Было принято решение объявить процедуры закупок на паспортизацию в декабре 2016г. после, уже когда можно будет увеличить ассигнования на сминусованные суммы предъявленные подрядным организациям  за снижение качества уровня содержания дорог в сумме 91,2 тыс.руб. и за невыполнение работ в сумме 55,6 тыс.руб.. 04.02.2017г. заключен муниципальный контракт на паспортизацию № 1/01-2017 от 04.02.17с ООО «ДорГеоСервис» в сумме 115,0 тыс.руб.
Не исполнение бюджетных ассигнований не повлияло на выполнение целевых показателей по протяженности отремонтированных автомобильных дорог в км.
Не выполнены мероприятия в рамках подпрограммы «Развитие инженерной инфраструктуры и социальной сферы в сельских поселениях»
90,0 тыс. руб. по объекту Установка газовых котлов наружного исполнения для теплоснабжения детского сада и школы с. Мокино Нытвенского района Пермского края. В связи с уменьшением объектов переходящих на автономное газовое отопления, средства выделенные на разработку проекта планировки территории, были не использованы в полном объеме. Первоначально было выделено 120 тыс.руб., потребность составила 30,0 тыс.руб.;
20,0 тыс. руб. Строительство СВА в с. Шерья Нытвенского района Пермского края. Данные средства предусматривались на прохождение государственной экспертизы сметной стоимости объекта. Заказчик по разработке проекта ООО «Шерья», проект на экспертизу не принят по следующим причинам: 1. Проект не доработан, 2. Отсутствие подтвержденного финансирования из краевого бюджета, 3. Отсутствие соглашения между заказчиком и муниципальным районом по распределению обязанностей по реализации данного проекта.
</t>
    </r>
  </si>
  <si>
    <r>
      <rPr>
        <b/>
        <sz val="11"/>
        <rFont val="Times New Roman"/>
        <family val="1"/>
      </rPr>
      <t xml:space="preserve">ВЫВОД: </t>
    </r>
    <r>
      <rPr>
        <sz val="11"/>
        <rFont val="Times New Roman"/>
        <family val="1"/>
      </rPr>
      <t xml:space="preserve">Цели и задачи ведомственной целевой программы «Развитие малого и среднего предпринимательства в  Нытвенском муниципальном районе» (далее – Программа) реализовывались  в течение 2016 года  в соответствии с утвержденной программой и финансовыми возможностями районного бюджета. Реализация Программы осуществлялась по трем направлениям: 1) Финансово-кредитная поддержка малого и среднего предпринимательства (получили поддержку 5 преддпринимателей);   2)Информационная, научно-методическая поддержка субъектов малого и среднего предпринимательства; 3) Содействие развитию молодежного предпринимательства.
На ход реализации программы повлияло наличие в местном бюджете денежных средств в объеме, предусмотренных программой.
 Положительную роль сыграли денежные средства краевого и федерального бюджетов.
</t>
    </r>
  </si>
  <si>
    <r>
      <rPr>
        <b/>
        <sz val="11"/>
        <rFont val="Times New Roman"/>
        <family val="1"/>
      </rPr>
      <t>Внесение изменений:</t>
    </r>
    <r>
      <rPr>
        <sz val="11"/>
        <rFont val="Times New Roman"/>
        <family val="1"/>
      </rPr>
      <t xml:space="preserve">
Постановление администрации Нытвенского муниципального района от 25.02.2016 г. №25 « О внесении изменений в ведомственную целевую программу «Развитие малого и среднего предпринимательства в Нытвенском муниципальном районе» утвержденную постановлением администрации района от 09.12.2013 №226.
Постановление администрации Нытвенского муниципального района от 23.08.2016 г. №115 « О внесении изменений в ведомственную целевую программу «Развитие малого и среднего предпринимательства в Нытвенском муниципальном районе» утвержденную постановлением администрации района от 09.12.2013 №226.
Постановление администрации Нытвенского муниципального района от 26.08.2016 г. №117 « О внесении изменений в ведомственную целевую программу «Развитие малого и среднего предпринимательства в Нытвенском муниципальном районе» утвержденную постановлением администрации района от 09.12.2013 №226.
Постановление администрации Нытвенского муниципального района от 29.12.2016 г. №190 « О внесении изменений в ведомственную целевую программу «Развитие малого и среднего предпринимательства в Нытвенском муниципальном районе» утвержденную постановлением администрации района от 09.12.2013 №226.
Постановление администрации Нытвенского муниципального района от 07.02.2017 г. №24 « О внесении изменений в ведомственную целевую программу «Развитие малого и среднего предпринимательства в Нытвенском муниципальном районе» утвержденную постановлением администрации района от 09.12.2013 №226.
</t>
    </r>
  </si>
  <si>
    <t>Муниципальная программа "Развитие сельского хозяйства и регулирования сельскохозяйственой продукции, сырья и продовольствия в Нытвенском муниципальном районе"</t>
  </si>
  <si>
    <t>ВЫВОД: Цели и задачи программы 2016 г. достигнуты. На ход реализации муниципальной программы повлияло наличие необходимых денежных средств в бюджете Нытвенского муниципального района, а также возможность обучения муниципальных служащих администрации района за счет реализации мероприятия "Развитие системы повышения квалификации и профессиональной переподготовки лиц, замещающих выборные муниципальные должности, муниципальных служащих и работников муниципальных учреждений" гос. программы "Региональная политика и развитие территорий" (краевая программа).</t>
  </si>
  <si>
    <t xml:space="preserve">Внесение изменений:  Постановление администрации района от 25.02.2016 № 26 «О внесении изменений в муниципальную программу «Совершенствование муниципального управления в сфере образования муниципальных служащих и выборных должностных лиц Нытвенского муниципального района», утвержденную постановлением администрации района от 13.09.2013 № 150.
Постановление администрации района от 21.02.2017 № 36 «О внесении изменений в муниципальную программу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утвержденную постановлением администрации района 
от 13.09.2013 № 150. Постановление администрации района от 25.02.2016 № 26 «О внесении изменений в муниципальную программу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утвержденную постановлением администрации района от 13.09.2013 № 150. Постановление администрации района от 21.02.2017 № 36 «О внесении изменений в муниципальную программу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утвержденную постановлением администрации района от 13.09.2013 № 150.
</t>
  </si>
  <si>
    <t>Оценка эффективности реализации муниципальных программ                                                                                                                                    Нытвенского муниципального района Пермского края по итогам 2016 года</t>
  </si>
  <si>
    <t xml:space="preserve">Постановление администрации Нытвенского муниципального района от 26.02.2016 № 27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 "; Постановление администрации Нытвенского муниципального района от 15.03.2016 № 36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 Постановление администрации Нытвенского муниципального района от 13.04.2016 № 46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13.05.2016 № 66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07.07.2016 № 98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12.07.2016 № 102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10.08.2016 № 113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29.08.2016 № 119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18.11.2016 № 164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№231";Постановление администрации Нытвенского муниципального района от 16.12.2016 № 173 "О внесении изменений в муниципальную программу «Развитие системы образования Нытвенского муниципального района», утвержденную Постановлением администрации района от 18.12.2013 №231"
</t>
  </si>
  <si>
    <t>ВЫВОД: Анализ выполнения муниципальной ведомственной программы в 2016 году показывает, что все поставленные цели и задачи выполнены. Обеспечивается максимально равная доступность услуг дошкольного, общего, дополнительного образования детей и качество образования. Очередность в дошкольные учреждения для детей в возрасте с 3 до 7 лет отсутствует, как это предусмотрено плановыми показателями. Возросла доля детей, охваченных образовательными программами дополнительного образования детей на 0,2% к плановым показателям за счет увеличения количества обучающихся, занятых внеурочной деятельностью в общеобразовательных учреждениях в соответствии с ФГОС. По 9 предметам, сдаваемым в форме ЕГЭ показатели в районе выше среднероссийских показателей, по пяти предметам выше, чем в среднем по краю. Средний балл по предметам ЕГЭ выше уровня предыдущего года на 1 балл, плановый показатель выполнен. Все учреждения имеют бессрочную лицензию на образовательную деятельность. На 1,5% к уровню предыдущего года увеличена доля учащихся, получивших 225 баллов и выше по результатам ЕГЭ по трем предметам, по отношению ко всем обучающимся, сдающим ЕГЭ.На 9% увеличилось количество выпускников, поступивших в организации высшего профессионального образования к уровню 2015 года. На 0,6 % увеличилась доля обучающихся организаций общего образования, обучающихся в соответствии с федеральными государственными стандартами в связи с увеличением количества обучающихся на уровне начального общего образования в районе. Перевыполнен на 0,5% показатель по доле обучающихся, занимающихся в первую смену в связи с открытием дополнительно 193 мест в общеобразовательных учреждениях района. Систематический анализ и контроль достижения уровня заработной платы педагогических работников образовательных организаций, соответствующего Указу Президента Российской Федерации № 597 от 7 мая 2012 г. «О мерах по реализации государственной политики в области образования и науки», высокий профессиональный уровень педагогов, увеличение количества детей занятых внеурочной деятельностью в связи с введением ФГОС, увеличение количества детей принимающих участие в дистанционных конкурсах. Так же, положительным моментом за 2016 год можно отметить поступление средств на выплаты единовременных премий обучающимся, награжденным знаком отличия Пермского края "Гордость Пермского края" в сумме 25,0 тыс.рублей. В Нытвенском муниципальном районе данной премией награждено 5 детей, признанных одаренными. Всероссийская олимпиада школьников предоставляет возможность одаренным детям реализовать творческие способности, оценить свои знания и умения. В текущем учебном году муниципальный тур олимпиад прошел по следующим предметам: биология, география, информатика, МХК, история, литература, математика, ОБЖ, обществознание, право, психология, технология, физика, физическая культура, химия, экология, экономика, русский язык, английский язык, немецкий язык. Анализируя статистические показатели участия в олимпиадах, за последние три года, можно сказать, что количество участвующих возросло (2011 - 2012 уч. год – 744 чел.; 2012 – 2013 уч. год – 858 чел.; 2013 – 2014 уч. год – 822 чел.; 2014-2015 уч. год - 849чел.; 2015-2016 уч. год -924 чел.). Количество победителей и призёров возросло на 31%. Это явление можно объяснить более тщательным отбором кандидатур во время проведения школьного этапа Олимпиады, более качественной подготовкой учащихся к мероприятиям подобного рода. К участию на очный тур регионального этапа было  допущено 32 учащихся. Результаты олимпиад ещё раз доказывают, что учащиеся школ Нытвенского района (не только городских, но и сельских)  способны достигать высоких результатов, показывать высокий уровень знаний, создавать здоровую конкуренцию в рамках проведения краевых мероприятий. Для этого им необходима своевременная поддержка и развитие их способностей. Но, прежде всего, таких одарённых детей необходимо выявить, создав им комфортную среду для развития.</t>
  </si>
  <si>
    <t>удовл.</t>
  </si>
  <si>
    <t>высок</t>
  </si>
  <si>
    <t>удов</t>
  </si>
  <si>
    <t>неуд</t>
  </si>
  <si>
    <r>
      <t xml:space="preserve">ввод (приобретение)  жилья для граждан, проживающих в сельской  местности, в том числе                                                       для </t>
    </r>
    <r>
      <rPr>
        <b/>
        <sz val="11"/>
        <color indexed="8"/>
        <rFont val="Times New Roman"/>
        <family val="1"/>
      </rPr>
      <t>молодых семей</t>
    </r>
  </si>
  <si>
    <t>Не востребованные средства поселений (экономия по муниц.конрактам), возвращены в бюджеты поселений в 2017 г.</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</si>
</sst>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0"/>
    <numFmt numFmtId="179" formatCode="#,##0.0"/>
    <numFmt numFmtId="180" formatCode="0000"/>
    <numFmt numFmtId="181" formatCode="0.0000000"/>
    <numFmt numFmtId="182" formatCode="0.000000"/>
    <numFmt numFmtId="183" formatCode="0.00000"/>
    <numFmt numFmtId="184" formatCode="0.0000000000"/>
    <numFmt numFmtId="185" formatCode="0.00000000000"/>
    <numFmt numFmtId="186" formatCode="0.000000000000"/>
    <numFmt numFmtId="187" formatCode="0.000000000"/>
    <numFmt numFmtId="188" formatCode="0.00000000"/>
    <numFmt numFmtId="189" formatCode="[$-FC19]d\ mmmm\ yyyy\ &quot;г.&quot;"/>
    <numFmt numFmtId="190" formatCode="#,##0.00_ ;\-#,##0.00\ "/>
    <numFmt numFmtId="191" formatCode="#,##0.000"/>
    <numFmt numFmtId="192" formatCode="_-* #,##0.000_р_._-;\-* #,##0.000_р_._-;_-* &quot;-&quot;??_р_._-;_-@_-"/>
    <numFmt numFmtId="193" formatCode="_-* #,##0.0000_р_._-;\-* #,##0.0000_р_._-;_-* &quot;-&quot;??_р_._-;_-@_-"/>
  </numFmts>
  <fonts count="65">
    <font>
      <sz val="11"/>
      <color theme="1"/>
      <name val="Calibri"/>
      <family val="2"/>
    </font>
    <font>
      <sz val="11"/>
      <color indexed="8"/>
      <name val="Calibri"/>
      <family val="2"/>
    </font>
    <font>
      <sz val="11"/>
      <name val="Times New Roman"/>
      <family val="1"/>
    </font>
    <font>
      <b/>
      <sz val="11"/>
      <name val="Times New Roman"/>
      <family val="1"/>
    </font>
    <font>
      <b/>
      <i/>
      <sz val="11"/>
      <name val="Times New Roman"/>
      <family val="1"/>
    </font>
    <font>
      <sz val="10"/>
      <name val="Arial Cyr"/>
      <family val="0"/>
    </font>
    <font>
      <i/>
      <sz val="11"/>
      <name val="Times New Roman"/>
      <family val="1"/>
    </font>
    <font>
      <b/>
      <sz val="11"/>
      <color indexed="8"/>
      <name val="Times New Roman"/>
      <family val="1"/>
    </font>
    <font>
      <sz val="16"/>
      <name val="Times New Roman"/>
      <family val="1"/>
    </font>
    <font>
      <b/>
      <sz val="16"/>
      <name val="Times New Roman"/>
      <family val="1"/>
    </font>
    <font>
      <b/>
      <sz val="12"/>
      <name val="Times New Roman"/>
      <family val="1"/>
    </font>
    <font>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6"/>
      <color indexed="8"/>
      <name val="Times New Roman"/>
      <family val="1"/>
    </font>
    <font>
      <b/>
      <sz val="16"/>
      <color indexed="8"/>
      <name val="Times New Roman"/>
      <family val="1"/>
    </font>
    <font>
      <sz val="14"/>
      <color indexed="8"/>
      <name val="Times New Roman"/>
      <family val="1"/>
    </font>
    <font>
      <sz val="12"/>
      <color indexed="8"/>
      <name val="Times New Roman"/>
      <family val="1"/>
    </font>
    <font>
      <b/>
      <sz val="12"/>
      <color indexed="8"/>
      <name val="Times New Roman"/>
      <family val="1"/>
    </font>
    <font>
      <b/>
      <i/>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rgb="FF000000"/>
      <name val="Times New Roman"/>
      <family val="1"/>
    </font>
    <font>
      <sz val="16"/>
      <color theme="1"/>
      <name val="Times New Roman"/>
      <family val="1"/>
    </font>
    <font>
      <b/>
      <sz val="16"/>
      <color theme="1"/>
      <name val="Times New Roman"/>
      <family val="1"/>
    </font>
    <font>
      <sz val="14"/>
      <color theme="1"/>
      <name val="Times New Roman"/>
      <family val="1"/>
    </font>
    <font>
      <sz val="12"/>
      <color theme="1"/>
      <name val="Times New Roman"/>
      <family val="1"/>
    </font>
    <font>
      <b/>
      <sz val="12"/>
      <color theme="1"/>
      <name val="Times New Roman"/>
      <family val="1"/>
    </font>
    <font>
      <b/>
      <i/>
      <sz val="16"/>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3C2FF"/>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3"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color indexed="63"/>
      </top>
      <bottom style="thin"/>
    </border>
    <border>
      <left/>
      <right style="thin"/>
      <top>
        <color indexed="63"/>
      </top>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58">
    <xf numFmtId="0" fontId="0" fillId="0" borderId="0" xfId="0" applyFont="1" applyAlignment="1">
      <alignment/>
    </xf>
    <xf numFmtId="179" fontId="2" fillId="0" borderId="10" xfId="0" applyNumberFormat="1" applyFont="1" applyFill="1" applyBorder="1" applyAlignment="1">
      <alignment horizontal="center" vertical="center" wrapText="1"/>
    </xf>
    <xf numFmtId="179" fontId="4" fillId="33" borderId="10" xfId="61" applyNumberFormat="1" applyFont="1" applyFill="1" applyBorder="1" applyAlignment="1">
      <alignment horizontal="center" vertical="center" wrapText="1"/>
    </xf>
    <xf numFmtId="179" fontId="3" fillId="0" borderId="11" xfId="0" applyNumberFormat="1" applyFont="1" applyBorder="1" applyAlignment="1">
      <alignment horizontal="left" vertical="center" wrapText="1"/>
    </xf>
    <xf numFmtId="179" fontId="3" fillId="0" borderId="12" xfId="0" applyNumberFormat="1" applyFont="1" applyBorder="1" applyAlignment="1">
      <alignment horizontal="left" vertical="center" wrapText="1"/>
    </xf>
    <xf numFmtId="179" fontId="4" fillId="33" borderId="10" xfId="0" applyNumberFormat="1" applyFont="1" applyFill="1" applyBorder="1" applyAlignment="1">
      <alignment horizontal="center" vertical="center" wrapText="1"/>
    </xf>
    <xf numFmtId="179" fontId="3" fillId="0" borderId="10" xfId="0" applyNumberFormat="1" applyFont="1" applyBorder="1" applyAlignment="1">
      <alignment vertical="center" wrapText="1"/>
    </xf>
    <xf numFmtId="179" fontId="3" fillId="0" borderId="10" xfId="0" applyNumberFormat="1" applyFont="1" applyBorder="1" applyAlignment="1">
      <alignment horizontal="left" vertical="center" wrapText="1"/>
    </xf>
    <xf numFmtId="179" fontId="3" fillId="0" borderId="13" xfId="0" applyNumberFormat="1" applyFont="1" applyBorder="1" applyAlignment="1">
      <alignment vertical="center" wrapText="1"/>
    </xf>
    <xf numFmtId="179" fontId="4" fillId="33" borderId="13" xfId="0" applyNumberFormat="1" applyFont="1" applyFill="1" applyBorder="1" applyAlignment="1">
      <alignment horizontal="center" vertical="center" wrapText="1"/>
    </xf>
    <xf numFmtId="179" fontId="4" fillId="33" borderId="14" xfId="0" applyNumberFormat="1" applyFont="1" applyFill="1" applyBorder="1" applyAlignment="1">
      <alignment horizontal="center" vertical="center" wrapText="1"/>
    </xf>
    <xf numFmtId="179" fontId="3" fillId="0" borderId="15" xfId="0" applyNumberFormat="1" applyFont="1" applyBorder="1" applyAlignment="1">
      <alignment horizontal="left" vertical="center" wrapText="1"/>
    </xf>
    <xf numFmtId="179" fontId="2" fillId="0" borderId="13" xfId="0" applyNumberFormat="1" applyFont="1" applyBorder="1" applyAlignment="1">
      <alignment horizontal="center" vertical="top" wrapText="1"/>
    </xf>
    <xf numFmtId="179" fontId="4" fillId="14" borderId="10" xfId="0" applyNumberFormat="1" applyFont="1" applyFill="1" applyBorder="1" applyAlignment="1">
      <alignment horizontal="center" vertical="center" wrapText="1"/>
    </xf>
    <xf numFmtId="0" fontId="56" fillId="0" borderId="10" xfId="0" applyFont="1" applyBorder="1" applyAlignment="1">
      <alignment vertical="center" wrapText="1"/>
    </xf>
    <xf numFmtId="179" fontId="2" fillId="0" borderId="12" xfId="0" applyNumberFormat="1" applyFont="1" applyBorder="1" applyAlignment="1">
      <alignment horizontal="center" vertical="center" wrapText="1"/>
    </xf>
    <xf numFmtId="179" fontId="2" fillId="0" borderId="10" xfId="0" applyNumberFormat="1" applyFont="1" applyBorder="1" applyAlignment="1">
      <alignment horizontal="center" vertical="center" wrapText="1"/>
    </xf>
    <xf numFmtId="179" fontId="4" fillId="33" borderId="16" xfId="0" applyNumberFormat="1" applyFont="1" applyFill="1" applyBorder="1" applyAlignment="1">
      <alignment horizontal="center" vertical="center" wrapText="1"/>
    </xf>
    <xf numFmtId="0" fontId="56" fillId="0" borderId="10" xfId="0" applyFont="1" applyBorder="1" applyAlignment="1">
      <alignment vertical="top" wrapText="1"/>
    </xf>
    <xf numFmtId="0" fontId="56" fillId="0" borderId="10" xfId="0" applyFont="1" applyBorder="1" applyAlignment="1">
      <alignment horizontal="justify" vertical="top" wrapText="1"/>
    </xf>
    <xf numFmtId="0" fontId="56" fillId="0" borderId="10" xfId="0" applyFont="1" applyBorder="1" applyAlignment="1">
      <alignment horizontal="left" vertical="top" wrapText="1"/>
    </xf>
    <xf numFmtId="0" fontId="56" fillId="34" borderId="10" xfId="0" applyFont="1" applyFill="1" applyBorder="1" applyAlignment="1">
      <alignment horizontal="left" vertical="top" wrapText="1"/>
    </xf>
    <xf numFmtId="179" fontId="3" fillId="0" borderId="13" xfId="0" applyNumberFormat="1" applyFont="1" applyBorder="1" applyAlignment="1">
      <alignment horizontal="left" vertical="center" wrapText="1"/>
    </xf>
    <xf numFmtId="179" fontId="4" fillId="0" borderId="10" xfId="0" applyNumberFormat="1" applyFont="1" applyFill="1" applyBorder="1" applyAlignment="1">
      <alignment horizontal="center" vertical="center" wrapText="1"/>
    </xf>
    <xf numFmtId="179" fontId="3" fillId="14" borderId="10" xfId="0" applyNumberFormat="1" applyFont="1" applyFill="1" applyBorder="1" applyAlignment="1">
      <alignment horizontal="left" vertical="center" wrapText="1"/>
    </xf>
    <xf numFmtId="0" fontId="57" fillId="0" borderId="10" xfId="0"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179" fontId="4" fillId="33" borderId="11" xfId="61" applyNumberFormat="1" applyFont="1" applyFill="1" applyBorder="1" applyAlignment="1">
      <alignment horizontal="center" vertical="center" wrapText="1"/>
    </xf>
    <xf numFmtId="0" fontId="56" fillId="34" borderId="13" xfId="0" applyFont="1" applyFill="1" applyBorder="1" applyAlignment="1">
      <alignment horizontal="left" vertical="top" wrapText="1"/>
    </xf>
    <xf numFmtId="179" fontId="4" fillId="33" borderId="12" xfId="0" applyNumberFormat="1" applyFont="1" applyFill="1" applyBorder="1" applyAlignment="1">
      <alignment horizontal="center" vertical="center" wrapText="1"/>
    </xf>
    <xf numFmtId="172" fontId="56" fillId="0" borderId="10" xfId="0" applyNumberFormat="1" applyFont="1" applyBorder="1" applyAlignment="1">
      <alignment horizontal="center" vertical="center" wrapText="1"/>
    </xf>
    <xf numFmtId="179" fontId="3" fillId="0" borderId="17" xfId="0" applyNumberFormat="1" applyFont="1" applyBorder="1" applyAlignment="1">
      <alignment horizontal="left" vertical="center" wrapText="1"/>
    </xf>
    <xf numFmtId="179" fontId="3" fillId="0" borderId="13" xfId="0" applyNumberFormat="1" applyFont="1" applyFill="1" applyBorder="1" applyAlignment="1">
      <alignment horizontal="left" vertical="center" wrapText="1"/>
    </xf>
    <xf numFmtId="179" fontId="3" fillId="0" borderId="17" xfId="0" applyNumberFormat="1" applyFont="1" applyFill="1" applyBorder="1" applyAlignment="1">
      <alignment horizontal="left" vertical="center" wrapText="1"/>
    </xf>
    <xf numFmtId="0" fontId="56" fillId="0" borderId="10" xfId="0" applyFont="1" applyFill="1" applyBorder="1" applyAlignment="1">
      <alignment horizontal="left" vertical="top" wrapText="1"/>
    </xf>
    <xf numFmtId="179" fontId="6" fillId="33" borderId="10" xfId="61" applyNumberFormat="1" applyFont="1" applyFill="1" applyBorder="1" applyAlignment="1">
      <alignment horizontal="center" vertical="center" wrapText="1"/>
    </xf>
    <xf numFmtId="3" fontId="56" fillId="0" borderId="10" xfId="0" applyNumberFormat="1" applyFont="1" applyFill="1" applyBorder="1" applyAlignment="1">
      <alignment horizontal="left" vertical="top" wrapText="1"/>
    </xf>
    <xf numFmtId="179" fontId="2" fillId="0" borderId="14"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56" fillId="0" borderId="13" xfId="0" applyFont="1" applyBorder="1" applyAlignment="1">
      <alignment vertical="top" wrapText="1"/>
    </xf>
    <xf numFmtId="0" fontId="56" fillId="0" borderId="10" xfId="0" applyFont="1" applyBorder="1" applyAlignment="1">
      <alignment/>
    </xf>
    <xf numFmtId="179" fontId="2" fillId="35" borderId="10" xfId="61" applyNumberFormat="1" applyFont="1" applyFill="1" applyBorder="1" applyAlignment="1">
      <alignment horizontal="left" vertical="center" wrapText="1"/>
    </xf>
    <xf numFmtId="0" fontId="56" fillId="0" borderId="16" xfId="0" applyFont="1" applyBorder="1" applyAlignment="1">
      <alignment/>
    </xf>
    <xf numFmtId="0" fontId="56" fillId="0" borderId="10" xfId="0" applyFont="1" applyBorder="1" applyAlignment="1">
      <alignment/>
    </xf>
    <xf numFmtId="179" fontId="3" fillId="35" borderId="10" xfId="61"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3" fontId="2" fillId="35" borderId="10" xfId="61" applyNumberFormat="1" applyFont="1" applyFill="1" applyBorder="1" applyAlignment="1">
      <alignment horizontal="center" vertical="center" wrapText="1"/>
    </xf>
    <xf numFmtId="179" fontId="2" fillId="35" borderId="10" xfId="61" applyNumberFormat="1" applyFont="1" applyFill="1" applyBorder="1" applyAlignment="1">
      <alignment horizontal="center" vertical="center" wrapText="1"/>
    </xf>
    <xf numFmtId="179" fontId="2" fillId="35" borderId="10" xfId="61" applyNumberFormat="1" applyFont="1" applyFill="1" applyBorder="1" applyAlignment="1">
      <alignment horizontal="center" vertical="center"/>
    </xf>
    <xf numFmtId="179" fontId="2" fillId="35" borderId="12" xfId="61" applyNumberFormat="1" applyFont="1" applyFill="1" applyBorder="1" applyAlignment="1">
      <alignment horizontal="center" vertical="center" wrapText="1"/>
    </xf>
    <xf numFmtId="0" fontId="58" fillId="0" borderId="10" xfId="0" applyFont="1" applyBorder="1" applyAlignment="1">
      <alignment horizontal="left" vertical="top" wrapText="1"/>
    </xf>
    <xf numFmtId="179" fontId="3" fillId="35" borderId="10" xfId="61" applyNumberFormat="1" applyFont="1" applyFill="1" applyBorder="1" applyAlignment="1">
      <alignment horizontal="center" vertical="center"/>
    </xf>
    <xf numFmtId="179" fontId="2" fillId="35" borderId="19" xfId="61" applyNumberFormat="1" applyFont="1" applyFill="1" applyBorder="1" applyAlignment="1">
      <alignment horizontal="center" vertical="center" wrapText="1"/>
    </xf>
    <xf numFmtId="0" fontId="56" fillId="0" borderId="10" xfId="0" applyFont="1" applyBorder="1" applyAlignment="1">
      <alignment horizontal="center" vertical="center" wrapText="1"/>
    </xf>
    <xf numFmtId="179" fontId="2" fillId="35" borderId="20" xfId="61"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9" fontId="3" fillId="35" borderId="10" xfId="61" applyNumberFormat="1" applyFont="1" applyFill="1" applyBorder="1" applyAlignment="1">
      <alignment horizontal="left" vertical="center" wrapText="1"/>
    </xf>
    <xf numFmtId="179" fontId="2" fillId="35" borderId="13" xfId="61" applyNumberFormat="1" applyFont="1" applyFill="1" applyBorder="1" applyAlignment="1">
      <alignment horizontal="left" vertical="center" wrapText="1"/>
    </xf>
    <xf numFmtId="3" fontId="2" fillId="0" borderId="10" xfId="61" applyNumberFormat="1" applyFont="1" applyFill="1" applyBorder="1" applyAlignment="1">
      <alignment horizontal="center" vertical="center" wrapText="1"/>
    </xf>
    <xf numFmtId="0" fontId="56" fillId="0" borderId="10" xfId="0" applyFont="1" applyBorder="1" applyAlignment="1">
      <alignment wrapText="1"/>
    </xf>
    <xf numFmtId="0" fontId="56" fillId="0" borderId="10" xfId="0" applyFont="1" applyBorder="1" applyAlignment="1">
      <alignment horizontal="center" wrapText="1"/>
    </xf>
    <xf numFmtId="179" fontId="3" fillId="0" borderId="10" xfId="61" applyNumberFormat="1" applyFont="1" applyFill="1" applyBorder="1" applyAlignment="1">
      <alignment horizontal="left" vertical="center" wrapText="1"/>
    </xf>
    <xf numFmtId="179" fontId="3" fillId="0" borderId="10" xfId="61" applyNumberFormat="1" applyFont="1" applyFill="1" applyBorder="1" applyAlignment="1">
      <alignment horizontal="center" vertical="center"/>
    </xf>
    <xf numFmtId="179" fontId="2" fillId="35" borderId="13" xfId="61" applyNumberFormat="1" applyFont="1" applyFill="1" applyBorder="1" applyAlignment="1">
      <alignment horizontal="center" vertical="center" wrapText="1"/>
    </xf>
    <xf numFmtId="179" fontId="2" fillId="35" borderId="10" xfId="61" applyNumberFormat="1" applyFont="1" applyFill="1" applyBorder="1" applyAlignment="1">
      <alignment vertical="top" wrapText="1"/>
    </xf>
    <xf numFmtId="179" fontId="2" fillId="0" borderId="14" xfId="0" applyNumberFormat="1" applyFont="1" applyFill="1" applyBorder="1" applyAlignment="1">
      <alignment horizontal="center" vertical="center" wrapText="1"/>
    </xf>
    <xf numFmtId="179" fontId="2" fillId="35" borderId="14" xfId="61" applyNumberFormat="1" applyFont="1" applyFill="1" applyBorder="1" applyAlignment="1">
      <alignment horizontal="left" vertical="center" wrapText="1"/>
    </xf>
    <xf numFmtId="179" fontId="2" fillId="35" borderId="14" xfId="61" applyNumberFormat="1" applyFont="1" applyFill="1" applyBorder="1" applyAlignment="1">
      <alignment horizontal="center" vertical="center"/>
    </xf>
    <xf numFmtId="3" fontId="56" fillId="0" borderId="10" xfId="0" applyNumberFormat="1"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2" xfId="0" applyFont="1" applyFill="1" applyBorder="1" applyAlignment="1">
      <alignment horizontal="left" vertical="center" wrapText="1"/>
    </xf>
    <xf numFmtId="179" fontId="2" fillId="0" borderId="13" xfId="61" applyNumberFormat="1" applyFont="1" applyFill="1" applyBorder="1" applyAlignment="1">
      <alignment horizontal="left" vertical="center" wrapText="1"/>
    </xf>
    <xf numFmtId="0" fontId="56" fillId="0" borderId="12" xfId="0" applyFont="1" applyFill="1" applyBorder="1" applyAlignment="1">
      <alignment vertical="center" wrapText="1"/>
    </xf>
    <xf numFmtId="179" fontId="2" fillId="0" borderId="10" xfId="61" applyNumberFormat="1" applyFont="1" applyFill="1" applyBorder="1" applyAlignment="1">
      <alignment horizontal="center" vertical="center" wrapText="1"/>
    </xf>
    <xf numFmtId="179" fontId="3" fillId="0" borderId="10" xfId="61" applyNumberFormat="1" applyFont="1" applyFill="1" applyBorder="1" applyAlignment="1">
      <alignment horizontal="center" vertical="center" wrapText="1"/>
    </xf>
    <xf numFmtId="179" fontId="2" fillId="35" borderId="12" xfId="61" applyNumberFormat="1" applyFont="1" applyFill="1" applyBorder="1" applyAlignment="1">
      <alignment horizontal="left" vertical="center" wrapText="1"/>
    </xf>
    <xf numFmtId="179" fontId="2" fillId="0" borderId="12" xfId="0" applyNumberFormat="1" applyFont="1" applyFill="1" applyBorder="1" applyAlignment="1">
      <alignment horizontal="center" vertical="center" wrapText="1"/>
    </xf>
    <xf numFmtId="179" fontId="2" fillId="35" borderId="10" xfId="61" applyNumberFormat="1" applyFont="1" applyFill="1" applyBorder="1" applyAlignment="1">
      <alignment vertical="center" wrapText="1"/>
    </xf>
    <xf numFmtId="179" fontId="3" fillId="33" borderId="10" xfId="0" applyNumberFormat="1" applyFont="1" applyFill="1" applyBorder="1" applyAlignment="1">
      <alignment horizontal="center" vertical="center" wrapText="1"/>
    </xf>
    <xf numFmtId="0" fontId="56" fillId="0" borderId="16" xfId="0" applyFont="1" applyBorder="1" applyAlignment="1">
      <alignment vertical="center" wrapText="1"/>
    </xf>
    <xf numFmtId="3" fontId="4" fillId="0" borderId="16" xfId="61" applyNumberFormat="1" applyFont="1" applyFill="1" applyBorder="1" applyAlignment="1">
      <alignment horizontal="left" vertical="center"/>
    </xf>
    <xf numFmtId="179" fontId="4" fillId="0" borderId="16" xfId="61" applyNumberFormat="1" applyFont="1" applyFill="1" applyBorder="1" applyAlignment="1">
      <alignment horizontal="left" vertical="center"/>
    </xf>
    <xf numFmtId="179" fontId="3" fillId="0" borderId="16" xfId="61" applyNumberFormat="1" applyFont="1" applyFill="1" applyBorder="1" applyAlignment="1">
      <alignment horizontal="center" vertical="center"/>
    </xf>
    <xf numFmtId="0" fontId="56" fillId="0" borderId="10" xfId="0" applyFont="1" applyFill="1" applyBorder="1" applyAlignment="1">
      <alignment vertical="center" wrapText="1"/>
    </xf>
    <xf numFmtId="179" fontId="4" fillId="0" borderId="12" xfId="61" applyNumberFormat="1" applyFont="1" applyFill="1" applyBorder="1" applyAlignment="1">
      <alignment horizontal="center" vertical="center" wrapText="1"/>
    </xf>
    <xf numFmtId="3" fontId="4" fillId="0" borderId="10" xfId="61" applyNumberFormat="1" applyFont="1" applyFill="1" applyBorder="1" applyAlignment="1">
      <alignment horizontal="left" vertical="center"/>
    </xf>
    <xf numFmtId="179" fontId="4" fillId="0" borderId="13" xfId="61" applyNumberFormat="1" applyFont="1" applyFill="1" applyBorder="1" applyAlignment="1">
      <alignment horizontal="left" vertical="center"/>
    </xf>
    <xf numFmtId="0" fontId="56" fillId="0" borderId="10" xfId="0" applyFont="1" applyBorder="1" applyAlignment="1">
      <alignment horizontal="left" vertical="center" wrapText="1"/>
    </xf>
    <xf numFmtId="191" fontId="2" fillId="35" borderId="10" xfId="61" applyNumberFormat="1" applyFont="1" applyFill="1" applyBorder="1" applyAlignment="1">
      <alignment horizontal="center" vertical="center" wrapText="1"/>
    </xf>
    <xf numFmtId="0" fontId="56" fillId="0" borderId="10" xfId="0" applyFont="1" applyBorder="1" applyAlignment="1">
      <alignment horizontal="justify" vertical="center" wrapText="1"/>
    </xf>
    <xf numFmtId="179" fontId="4" fillId="0" borderId="10" xfId="61" applyNumberFormat="1" applyFont="1" applyFill="1" applyBorder="1" applyAlignment="1">
      <alignment horizontal="left" vertical="center"/>
    </xf>
    <xf numFmtId="179" fontId="2" fillId="0" borderId="10" xfId="61" applyNumberFormat="1" applyFont="1" applyFill="1" applyBorder="1" applyAlignment="1">
      <alignment horizontal="left" vertical="center" wrapText="1"/>
    </xf>
    <xf numFmtId="179" fontId="4" fillId="0" borderId="10" xfId="61" applyNumberFormat="1" applyFont="1" applyFill="1" applyBorder="1" applyAlignment="1">
      <alignment horizontal="center" vertical="center" wrapText="1"/>
    </xf>
    <xf numFmtId="179" fontId="4" fillId="14" borderId="10" xfId="61" applyNumberFormat="1" applyFont="1" applyFill="1" applyBorder="1" applyAlignment="1">
      <alignment horizontal="center" vertical="center" wrapText="1"/>
    </xf>
    <xf numFmtId="179" fontId="4" fillId="34" borderId="13" xfId="61" applyNumberFormat="1" applyFont="1" applyFill="1" applyBorder="1" applyAlignment="1">
      <alignment horizontal="left" vertical="center"/>
    </xf>
    <xf numFmtId="179" fontId="2" fillId="0" borderId="19" xfId="61" applyNumberFormat="1" applyFont="1" applyFill="1" applyBorder="1" applyAlignment="1">
      <alignment horizontal="left" vertical="center" wrapText="1"/>
    </xf>
    <xf numFmtId="179" fontId="2" fillId="35" borderId="19" xfId="61" applyNumberFormat="1" applyFont="1" applyFill="1" applyBorder="1" applyAlignment="1">
      <alignment horizontal="left" vertical="center" wrapText="1"/>
    </xf>
    <xf numFmtId="179" fontId="2" fillId="35" borderId="20" xfId="61" applyNumberFormat="1" applyFont="1" applyFill="1" applyBorder="1" applyAlignment="1">
      <alignment horizontal="center" vertical="center"/>
    </xf>
    <xf numFmtId="179" fontId="2" fillId="35" borderId="16" xfId="61" applyNumberFormat="1" applyFont="1" applyFill="1" applyBorder="1" applyAlignment="1">
      <alignment horizontal="center" vertical="center"/>
    </xf>
    <xf numFmtId="0" fontId="56" fillId="0" borderId="0" xfId="0" applyFont="1" applyAlignment="1">
      <alignment vertical="top" wrapText="1"/>
    </xf>
    <xf numFmtId="179" fontId="2" fillId="35" borderId="12" xfId="61" applyNumberFormat="1" applyFont="1" applyFill="1" applyBorder="1" applyAlignment="1">
      <alignment horizontal="center" vertical="center"/>
    </xf>
    <xf numFmtId="0" fontId="57" fillId="0" borderId="10" xfId="0" applyFont="1" applyBorder="1" applyAlignment="1">
      <alignment vertical="top" wrapText="1"/>
    </xf>
    <xf numFmtId="179" fontId="3" fillId="35" borderId="12" xfId="61" applyNumberFormat="1" applyFont="1" applyFill="1" applyBorder="1" applyAlignment="1">
      <alignment horizontal="center" vertical="center"/>
    </xf>
    <xf numFmtId="179" fontId="56" fillId="0" borderId="13" xfId="0" applyNumberFormat="1" applyFont="1" applyBorder="1" applyAlignment="1">
      <alignment wrapText="1"/>
    </xf>
    <xf numFmtId="179" fontId="56" fillId="0" borderId="13" xfId="0" applyNumberFormat="1" applyFont="1" applyBorder="1" applyAlignment="1">
      <alignment vertical="center" wrapText="1"/>
    </xf>
    <xf numFmtId="179" fontId="6" fillId="0" borderId="10" xfId="61" applyNumberFormat="1" applyFont="1" applyFill="1" applyBorder="1" applyAlignment="1">
      <alignment horizontal="center" vertical="center"/>
    </xf>
    <xf numFmtId="179" fontId="4" fillId="0" borderId="10" xfId="61" applyNumberFormat="1" applyFont="1" applyFill="1" applyBorder="1" applyAlignment="1">
      <alignment horizontal="center" vertical="center"/>
    </xf>
    <xf numFmtId="179" fontId="2" fillId="0" borderId="12" xfId="61"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79" fontId="6" fillId="33" borderId="10" xfId="0" applyNumberFormat="1" applyFont="1" applyFill="1" applyBorder="1" applyAlignment="1">
      <alignment horizontal="center" vertical="center" wrapText="1"/>
    </xf>
    <xf numFmtId="179" fontId="56" fillId="0" borderId="13" xfId="0" applyNumberFormat="1" applyFont="1" applyBorder="1" applyAlignment="1">
      <alignment vertical="top" wrapText="1"/>
    </xf>
    <xf numFmtId="0" fontId="56" fillId="0" borderId="16" xfId="0" applyFont="1" applyBorder="1" applyAlignment="1">
      <alignment vertical="top" wrapText="1"/>
    </xf>
    <xf numFmtId="179" fontId="3" fillId="35" borderId="16" xfId="61" applyNumberFormat="1" applyFont="1" applyFill="1" applyBorder="1" applyAlignment="1">
      <alignment horizontal="center" vertical="center"/>
    </xf>
    <xf numFmtId="179" fontId="2" fillId="35" borderId="16" xfId="61" applyNumberFormat="1" applyFont="1" applyFill="1" applyBorder="1" applyAlignment="1">
      <alignment horizontal="left" vertical="center" wrapText="1"/>
    </xf>
    <xf numFmtId="179" fontId="4" fillId="33" borderId="14" xfId="61" applyNumberFormat="1" applyFont="1" applyFill="1" applyBorder="1" applyAlignment="1">
      <alignment horizontal="left" vertical="center"/>
    </xf>
    <xf numFmtId="179" fontId="4" fillId="33" borderId="14" xfId="61" applyNumberFormat="1" applyFont="1" applyFill="1" applyBorder="1" applyAlignment="1">
      <alignment horizontal="center" vertical="center"/>
    </xf>
    <xf numFmtId="179" fontId="2" fillId="33" borderId="14" xfId="61" applyNumberFormat="1" applyFont="1" applyFill="1" applyBorder="1" applyAlignment="1">
      <alignment horizontal="center" vertical="center" wrapText="1"/>
    </xf>
    <xf numFmtId="179" fontId="3" fillId="14" borderId="14" xfId="61" applyNumberFormat="1" applyFont="1" applyFill="1" applyBorder="1" applyAlignment="1">
      <alignment horizontal="center" vertical="center" wrapText="1"/>
    </xf>
    <xf numFmtId="3" fontId="2" fillId="0" borderId="16" xfId="61" applyNumberFormat="1" applyFont="1" applyFill="1" applyBorder="1" applyAlignment="1">
      <alignment horizontal="center" vertical="center" wrapText="1"/>
    </xf>
    <xf numFmtId="0" fontId="57" fillId="0" borderId="10" xfId="0" applyFont="1" applyFill="1" applyBorder="1" applyAlignment="1">
      <alignment vertical="center" wrapText="1"/>
    </xf>
    <xf numFmtId="3" fontId="2" fillId="0" borderId="14" xfId="61" applyNumberFormat="1" applyFont="1" applyFill="1" applyBorder="1" applyAlignment="1">
      <alignment horizontal="center" vertical="center" wrapText="1"/>
    </xf>
    <xf numFmtId="3" fontId="3" fillId="0" borderId="10" xfId="61"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56" fillId="0" borderId="16" xfId="0" applyNumberFormat="1" applyFont="1" applyFill="1" applyBorder="1" applyAlignment="1">
      <alignment horizontal="left" vertical="top" wrapText="1"/>
    </xf>
    <xf numFmtId="179" fontId="3" fillId="0" borderId="13" xfId="61" applyNumberFormat="1" applyFont="1" applyFill="1" applyBorder="1" applyAlignment="1">
      <alignment horizontal="center" vertical="center" wrapText="1"/>
    </xf>
    <xf numFmtId="179" fontId="56" fillId="0" borderId="10" xfId="0" applyNumberFormat="1" applyFont="1" applyBorder="1" applyAlignment="1">
      <alignment vertical="top" wrapText="1"/>
    </xf>
    <xf numFmtId="179" fontId="56" fillId="35" borderId="10" xfId="0" applyNumberFormat="1" applyFont="1" applyFill="1" applyBorder="1" applyAlignment="1">
      <alignment vertical="top" wrapText="1"/>
    </xf>
    <xf numFmtId="179" fontId="56" fillId="0" borderId="19" xfId="0" applyNumberFormat="1" applyFont="1" applyFill="1" applyBorder="1" applyAlignment="1">
      <alignment vertical="top" wrapText="1"/>
    </xf>
    <xf numFmtId="179" fontId="3" fillId="0" borderId="19" xfId="61" applyNumberFormat="1" applyFont="1" applyFill="1" applyBorder="1" applyAlignment="1">
      <alignment horizontal="center" vertical="center" wrapText="1"/>
    </xf>
    <xf numFmtId="179" fontId="2" fillId="0" borderId="16" xfId="61" applyNumberFormat="1" applyFont="1" applyFill="1" applyBorder="1" applyAlignment="1">
      <alignment horizontal="left" vertical="center" wrapText="1"/>
    </xf>
    <xf numFmtId="179" fontId="2" fillId="0" borderId="10" xfId="61" applyNumberFormat="1" applyFont="1" applyFill="1" applyBorder="1" applyAlignment="1">
      <alignment horizontal="center" vertical="center"/>
    </xf>
    <xf numFmtId="49" fontId="56" fillId="0" borderId="13" xfId="0" applyNumberFormat="1" applyFont="1" applyBorder="1" applyAlignment="1">
      <alignment vertical="top" wrapText="1"/>
    </xf>
    <xf numFmtId="179" fontId="56" fillId="0" borderId="0" xfId="0" applyNumberFormat="1" applyFont="1" applyFill="1" applyAlignment="1">
      <alignment horizontal="center"/>
    </xf>
    <xf numFmtId="179" fontId="56" fillId="0" borderId="0" xfId="0" applyNumberFormat="1" applyFont="1" applyAlignment="1">
      <alignment horizontal="center"/>
    </xf>
    <xf numFmtId="179" fontId="56" fillId="0" borderId="0" xfId="0" applyNumberFormat="1" applyFont="1" applyFill="1" applyAlignment="1">
      <alignment/>
    </xf>
    <xf numFmtId="3" fontId="56" fillId="0" borderId="0" xfId="0" applyNumberFormat="1" applyFont="1" applyFill="1" applyAlignment="1">
      <alignment horizontal="center"/>
    </xf>
    <xf numFmtId="179" fontId="56" fillId="0" borderId="0" xfId="0" applyNumberFormat="1" applyFont="1" applyAlignment="1">
      <alignment/>
    </xf>
    <xf numFmtId="179" fontId="56" fillId="0" borderId="0" xfId="0" applyNumberFormat="1" applyFont="1" applyAlignment="1">
      <alignment horizontal="center" vertical="center"/>
    </xf>
    <xf numFmtId="179" fontId="56" fillId="35" borderId="0" xfId="0" applyNumberFormat="1" applyFont="1" applyFill="1" applyAlignment="1">
      <alignment/>
    </xf>
    <xf numFmtId="3" fontId="56" fillId="0" borderId="10" xfId="0" applyNumberFormat="1" applyFont="1" applyFill="1" applyBorder="1" applyAlignment="1">
      <alignment/>
    </xf>
    <xf numFmtId="172" fontId="56" fillId="0" borderId="10" xfId="0" applyNumberFormat="1" applyFont="1" applyBorder="1" applyAlignment="1">
      <alignment vertical="center" wrapText="1"/>
    </xf>
    <xf numFmtId="179" fontId="56" fillId="0" borderId="0" xfId="0" applyNumberFormat="1" applyFont="1" applyFill="1" applyBorder="1" applyAlignment="1">
      <alignment/>
    </xf>
    <xf numFmtId="179" fontId="56" fillId="0" borderId="0" xfId="0" applyNumberFormat="1" applyFont="1" applyFill="1" applyBorder="1" applyAlignment="1">
      <alignment horizontal="center"/>
    </xf>
    <xf numFmtId="3" fontId="56" fillId="0" borderId="0" xfId="0" applyNumberFormat="1" applyFont="1" applyFill="1" applyBorder="1" applyAlignment="1">
      <alignment horizontal="center"/>
    </xf>
    <xf numFmtId="179" fontId="56" fillId="0" borderId="0" xfId="0" applyNumberFormat="1" applyFont="1" applyFill="1" applyBorder="1" applyAlignment="1">
      <alignment horizontal="center" vertical="center"/>
    </xf>
    <xf numFmtId="179" fontId="2" fillId="0" borderId="10" xfId="0" applyNumberFormat="1" applyFont="1" applyBorder="1" applyAlignment="1">
      <alignment horizontal="left" vertical="center" wrapText="1"/>
    </xf>
    <xf numFmtId="179" fontId="2" fillId="0" borderId="10" xfId="0" applyNumberFormat="1" applyFont="1" applyBorder="1" applyAlignment="1">
      <alignment vertical="center" wrapText="1"/>
    </xf>
    <xf numFmtId="179" fontId="4" fillId="0" borderId="13" xfId="0" applyNumberFormat="1" applyFont="1" applyFill="1" applyBorder="1" applyAlignment="1">
      <alignment horizontal="center" vertical="center" wrapText="1"/>
    </xf>
    <xf numFmtId="179" fontId="56" fillId="0" borderId="10" xfId="0" applyNumberFormat="1" applyFont="1" applyFill="1" applyBorder="1" applyAlignment="1">
      <alignment horizontal="left" vertical="top" wrapText="1"/>
    </xf>
    <xf numFmtId="179" fontId="3" fillId="0" borderId="14"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2" fillId="0" borderId="18" xfId="0" applyNumberFormat="1" applyFont="1" applyBorder="1" applyAlignment="1">
      <alignment horizontal="center" vertical="center" wrapText="1"/>
    </xf>
    <xf numFmtId="4" fontId="2" fillId="35" borderId="10" xfId="61" applyNumberFormat="1" applyFont="1" applyFill="1" applyBorder="1" applyAlignment="1">
      <alignment horizontal="center" vertical="center"/>
    </xf>
    <xf numFmtId="0" fontId="56" fillId="35" borderId="10" xfId="0" applyFont="1" applyFill="1" applyBorder="1" applyAlignment="1">
      <alignment horizontal="center" vertical="center" wrapText="1"/>
    </xf>
    <xf numFmtId="179" fontId="3" fillId="35" borderId="16" xfId="61" applyNumberFormat="1" applyFont="1" applyFill="1" applyBorder="1" applyAlignment="1">
      <alignment horizontal="center" vertical="center" wrapText="1"/>
    </xf>
    <xf numFmtId="0" fontId="56" fillId="0" borderId="10" xfId="0" applyFont="1" applyBorder="1" applyAlignment="1">
      <alignment horizontal="center" vertical="top"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top" wrapText="1"/>
    </xf>
    <xf numFmtId="179" fontId="56" fillId="0" borderId="10" xfId="0" applyNumberFormat="1" applyFont="1" applyFill="1" applyBorder="1" applyAlignment="1">
      <alignment horizontal="center" vertical="center" wrapText="1"/>
    </xf>
    <xf numFmtId="172" fontId="57" fillId="0" borderId="10" xfId="0" applyNumberFormat="1" applyFont="1" applyFill="1" applyBorder="1" applyAlignment="1">
      <alignment horizontal="center" vertical="center" wrapText="1"/>
    </xf>
    <xf numFmtId="0" fontId="2" fillId="0" borderId="10" xfId="61" applyNumberFormat="1" applyFont="1" applyFill="1" applyBorder="1" applyAlignment="1">
      <alignment horizontal="center" vertical="center" wrapText="1"/>
    </xf>
    <xf numFmtId="3" fontId="56" fillId="0" borderId="10" xfId="0" applyNumberFormat="1" applyFont="1" applyFill="1" applyBorder="1" applyAlignment="1">
      <alignment horizontal="center"/>
    </xf>
    <xf numFmtId="179" fontId="56" fillId="0" borderId="10" xfId="0" applyNumberFormat="1" applyFont="1" applyFill="1" applyBorder="1" applyAlignment="1">
      <alignment/>
    </xf>
    <xf numFmtId="179" fontId="56" fillId="0" borderId="10" xfId="0" applyNumberFormat="1" applyFont="1" applyFill="1" applyBorder="1" applyAlignment="1">
      <alignment horizontal="center"/>
    </xf>
    <xf numFmtId="179" fontId="4" fillId="0" borderId="10" xfId="0" applyNumberFormat="1" applyFont="1" applyFill="1" applyBorder="1" applyAlignment="1">
      <alignment horizontal="left" vertical="center" wrapText="1"/>
    </xf>
    <xf numFmtId="179" fontId="56" fillId="0" borderId="10" xfId="0" applyNumberFormat="1" applyFont="1" applyFill="1" applyBorder="1" applyAlignment="1">
      <alignment horizontal="center" vertical="center"/>
    </xf>
    <xf numFmtId="179" fontId="56" fillId="0" borderId="10" xfId="0" applyNumberFormat="1" applyFont="1" applyFill="1" applyBorder="1" applyAlignment="1">
      <alignment/>
    </xf>
    <xf numFmtId="179" fontId="57" fillId="0" borderId="10" xfId="0" applyNumberFormat="1" applyFont="1" applyFill="1" applyBorder="1" applyAlignment="1">
      <alignment horizontal="left"/>
    </xf>
    <xf numFmtId="172" fontId="56" fillId="0" borderId="10" xfId="0" applyNumberFormat="1" applyFont="1" applyFill="1" applyBorder="1" applyAlignment="1">
      <alignment horizontal="center" vertical="center" wrapText="1"/>
    </xf>
    <xf numFmtId="3" fontId="2" fillId="0" borderId="21" xfId="61" applyNumberFormat="1" applyFont="1" applyFill="1" applyBorder="1" applyAlignment="1">
      <alignment horizontal="center" vertical="center" wrapText="1"/>
    </xf>
    <xf numFmtId="0" fontId="56" fillId="34" borderId="10" xfId="0" applyFont="1" applyFill="1" applyBorder="1" applyAlignment="1">
      <alignment vertical="center" wrapText="1"/>
    </xf>
    <xf numFmtId="0" fontId="58" fillId="34" borderId="10" xfId="0" applyFont="1" applyFill="1" applyBorder="1" applyAlignment="1">
      <alignment vertical="center" wrapText="1"/>
    </xf>
    <xf numFmtId="179" fontId="56" fillId="35" borderId="10" xfId="0" applyNumberFormat="1" applyFont="1" applyFill="1" applyBorder="1" applyAlignment="1">
      <alignment/>
    </xf>
    <xf numFmtId="179" fontId="3" fillId="33" borderId="16" xfId="0" applyNumberFormat="1" applyFont="1" applyFill="1" applyBorder="1" applyAlignment="1">
      <alignment horizontal="center" vertical="center" wrapText="1"/>
    </xf>
    <xf numFmtId="179" fontId="3" fillId="0" borderId="21" xfId="0" applyNumberFormat="1" applyFont="1" applyBorder="1" applyAlignment="1">
      <alignment horizontal="center" vertical="center" wrapText="1"/>
    </xf>
    <xf numFmtId="179" fontId="3" fillId="0" borderId="19" xfId="0" applyNumberFormat="1" applyFont="1" applyFill="1" applyBorder="1" applyAlignment="1">
      <alignment horizontal="center" vertical="center" wrapText="1"/>
    </xf>
    <xf numFmtId="179" fontId="3" fillId="34" borderId="10" xfId="61" applyNumberFormat="1" applyFont="1" applyFill="1" applyBorder="1" applyAlignment="1">
      <alignment horizontal="left" vertical="center" wrapText="1"/>
    </xf>
    <xf numFmtId="179" fontId="2" fillId="35" borderId="14" xfId="61" applyNumberFormat="1" applyFont="1" applyFill="1" applyBorder="1" applyAlignment="1">
      <alignment horizontal="center" vertical="center" wrapText="1"/>
    </xf>
    <xf numFmtId="179" fontId="2" fillId="35" borderId="16" xfId="61" applyNumberFormat="1" applyFont="1" applyFill="1" applyBorder="1" applyAlignment="1">
      <alignment horizontal="center" vertical="center" wrapText="1"/>
    </xf>
    <xf numFmtId="179" fontId="2" fillId="35" borderId="19" xfId="61" applyNumberFormat="1" applyFont="1" applyFill="1" applyBorder="1" applyAlignment="1">
      <alignment vertical="top" wrapText="1"/>
    </xf>
    <xf numFmtId="0" fontId="56" fillId="0" borderId="0" xfId="0" applyFont="1" applyAlignment="1">
      <alignment horizontal="center" vertical="center" wrapText="1"/>
    </xf>
    <xf numFmtId="3" fontId="2" fillId="34" borderId="10" xfId="61" applyNumberFormat="1" applyFont="1" applyFill="1" applyBorder="1" applyAlignment="1">
      <alignment horizontal="center" vertical="center" wrapText="1"/>
    </xf>
    <xf numFmtId="179" fontId="2" fillId="34" borderId="13" xfId="61" applyNumberFormat="1" applyFont="1" applyFill="1" applyBorder="1" applyAlignment="1">
      <alignment horizontal="left" vertical="center" wrapText="1"/>
    </xf>
    <xf numFmtId="4" fontId="2" fillId="35" borderId="10" xfId="61" applyNumberFormat="1" applyFont="1" applyFill="1" applyBorder="1" applyAlignment="1">
      <alignment horizontal="center" vertical="center" wrapText="1"/>
    </xf>
    <xf numFmtId="179" fontId="56" fillId="0" borderId="10" xfId="0" applyNumberFormat="1" applyFont="1" applyBorder="1" applyAlignment="1">
      <alignment/>
    </xf>
    <xf numFmtId="179" fontId="56" fillId="0" borderId="10" xfId="0" applyNumberFormat="1" applyFont="1" applyBorder="1" applyAlignment="1">
      <alignment horizontal="center"/>
    </xf>
    <xf numFmtId="179" fontId="4" fillId="33" borderId="14" xfId="61" applyNumberFormat="1" applyFont="1" applyFill="1" applyBorder="1" applyAlignment="1">
      <alignment horizontal="center" vertical="center" wrapText="1"/>
    </xf>
    <xf numFmtId="179" fontId="56" fillId="35" borderId="13" xfId="0" applyNumberFormat="1" applyFont="1" applyFill="1" applyBorder="1" applyAlignment="1">
      <alignment/>
    </xf>
    <xf numFmtId="179" fontId="56" fillId="0" borderId="13" xfId="0" applyNumberFormat="1" applyFont="1" applyBorder="1" applyAlignment="1">
      <alignment/>
    </xf>
    <xf numFmtId="179" fontId="56" fillId="0" borderId="13" xfId="0" applyNumberFormat="1" applyFont="1" applyFill="1" applyBorder="1" applyAlignment="1">
      <alignment/>
    </xf>
    <xf numFmtId="179" fontId="56" fillId="36" borderId="10" xfId="0" applyNumberFormat="1" applyFont="1" applyFill="1" applyBorder="1" applyAlignment="1">
      <alignment horizontal="left"/>
    </xf>
    <xf numFmtId="179" fontId="56" fillId="17" borderId="10" xfId="0" applyNumberFormat="1" applyFont="1" applyFill="1" applyBorder="1" applyAlignment="1">
      <alignment horizontal="left"/>
    </xf>
    <xf numFmtId="179" fontId="56" fillId="15" borderId="10" xfId="0" applyNumberFormat="1" applyFont="1" applyFill="1" applyBorder="1" applyAlignment="1">
      <alignment horizontal="left"/>
    </xf>
    <xf numFmtId="0" fontId="57" fillId="0" borderId="10" xfId="0" applyFont="1" applyBorder="1" applyAlignment="1">
      <alignment horizontal="left" vertical="top" wrapText="1"/>
    </xf>
    <xf numFmtId="179" fontId="56" fillId="0" borderId="0" xfId="0" applyNumberFormat="1" applyFont="1" applyAlignment="1">
      <alignment vertical="top" wrapText="1"/>
    </xf>
    <xf numFmtId="179" fontId="2" fillId="0" borderId="10" xfId="0" applyNumberFormat="1" applyFont="1" applyFill="1" applyBorder="1" applyAlignment="1">
      <alignment vertical="top" wrapText="1"/>
    </xf>
    <xf numFmtId="0" fontId="56" fillId="0" borderId="0" xfId="0" applyFont="1" applyAlignment="1">
      <alignment/>
    </xf>
    <xf numFmtId="0" fontId="56" fillId="0" borderId="10" xfId="0" applyFont="1" applyBorder="1" applyAlignment="1">
      <alignment horizontal="justify"/>
    </xf>
    <xf numFmtId="179" fontId="3" fillId="35" borderId="10" xfId="61" applyNumberFormat="1" applyFont="1" applyFill="1" applyBorder="1" applyAlignment="1">
      <alignment vertical="top" wrapText="1"/>
    </xf>
    <xf numFmtId="0" fontId="56" fillId="35" borderId="10" xfId="0" applyFont="1" applyFill="1" applyBorder="1" applyAlignment="1">
      <alignment vertical="top" wrapText="1"/>
    </xf>
    <xf numFmtId="0" fontId="56" fillId="35" borderId="10" xfId="0" applyFont="1" applyFill="1" applyBorder="1" applyAlignment="1">
      <alignment horizontal="left" vertical="top" wrapText="1"/>
    </xf>
    <xf numFmtId="0" fontId="56" fillId="35" borderId="13" xfId="0" applyFont="1" applyFill="1" applyBorder="1" applyAlignment="1">
      <alignment horizontal="left" vertical="top" wrapText="1"/>
    </xf>
    <xf numFmtId="0" fontId="2" fillId="34" borderId="10" xfId="0" applyFont="1" applyFill="1" applyBorder="1" applyAlignment="1">
      <alignment vertical="center" wrapText="1"/>
    </xf>
    <xf numFmtId="0" fontId="2" fillId="34" borderId="13" xfId="0" applyFont="1" applyFill="1" applyBorder="1" applyAlignment="1">
      <alignment vertical="center" wrapText="1"/>
    </xf>
    <xf numFmtId="179" fontId="4" fillId="33" borderId="10" xfId="61" applyNumberFormat="1" applyFont="1" applyFill="1" applyBorder="1" applyAlignment="1">
      <alignment vertical="top" wrapText="1"/>
    </xf>
    <xf numFmtId="179" fontId="3" fillId="35" borderId="16" xfId="61" applyNumberFormat="1" applyFont="1" applyFill="1" applyBorder="1" applyAlignment="1">
      <alignment vertical="top" wrapText="1"/>
    </xf>
    <xf numFmtId="179" fontId="2" fillId="0" borderId="10" xfId="0" applyNumberFormat="1" applyFont="1" applyBorder="1" applyAlignment="1">
      <alignment vertical="top" wrapText="1"/>
    </xf>
    <xf numFmtId="0" fontId="58" fillId="0" borderId="10" xfId="0" applyFont="1" applyBorder="1" applyAlignment="1">
      <alignment vertical="top" wrapText="1"/>
    </xf>
    <xf numFmtId="179" fontId="56" fillId="0" borderId="0" xfId="0" applyNumberFormat="1" applyFont="1" applyFill="1" applyAlignment="1">
      <alignment horizontal="center" vertical="center"/>
    </xf>
    <xf numFmtId="179" fontId="56" fillId="0" borderId="10" xfId="0" applyNumberFormat="1" applyFont="1" applyBorder="1" applyAlignment="1">
      <alignment horizontal="center" vertical="center"/>
    </xf>
    <xf numFmtId="0" fontId="56" fillId="0" borderId="10" xfId="0" applyFont="1" applyFill="1" applyBorder="1" applyAlignment="1">
      <alignment vertical="top"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172" fontId="57" fillId="0" borderId="10" xfId="0" applyNumberFormat="1" applyFont="1" applyBorder="1" applyAlignment="1">
      <alignment horizontal="center" vertical="center" wrapText="1"/>
    </xf>
    <xf numFmtId="179" fontId="2" fillId="35" borderId="16" xfId="61" applyNumberFormat="1" applyFont="1" applyFill="1" applyBorder="1" applyAlignment="1">
      <alignment vertical="top" wrapText="1"/>
    </xf>
    <xf numFmtId="179" fontId="3" fillId="0" borderId="10" xfId="61" applyNumberFormat="1" applyFont="1" applyFill="1" applyBorder="1" applyAlignment="1">
      <alignment vertical="top" wrapText="1"/>
    </xf>
    <xf numFmtId="0" fontId="56" fillId="0" borderId="0" xfId="0" applyFont="1" applyAlignment="1">
      <alignment vertical="top"/>
    </xf>
    <xf numFmtId="179" fontId="4" fillId="33" borderId="14" xfId="61" applyNumberFormat="1" applyFont="1" applyFill="1" applyBorder="1" applyAlignment="1">
      <alignment vertical="top" wrapText="1"/>
    </xf>
    <xf numFmtId="179" fontId="3" fillId="35" borderId="14" xfId="61" applyNumberFormat="1" applyFont="1" applyFill="1" applyBorder="1" applyAlignment="1">
      <alignment vertical="top" wrapText="1"/>
    </xf>
    <xf numFmtId="0" fontId="56" fillId="0" borderId="10" xfId="0" applyFont="1" applyBorder="1" applyAlignment="1">
      <alignment vertical="top" wrapText="1"/>
    </xf>
    <xf numFmtId="179" fontId="6" fillId="33" borderId="10" xfId="61" applyNumberFormat="1" applyFont="1" applyFill="1" applyBorder="1" applyAlignment="1">
      <alignment vertical="top" wrapText="1"/>
    </xf>
    <xf numFmtId="179" fontId="56" fillId="35" borderId="10" xfId="0" applyNumberFormat="1" applyFont="1" applyFill="1" applyBorder="1" applyAlignment="1">
      <alignment vertical="top"/>
    </xf>
    <xf numFmtId="179" fontId="3" fillId="14" borderId="14" xfId="61" applyNumberFormat="1" applyFont="1" applyFill="1" applyBorder="1" applyAlignment="1">
      <alignment vertical="top" wrapText="1"/>
    </xf>
    <xf numFmtId="179" fontId="56" fillId="0" borderId="10" xfId="0" applyNumberFormat="1" applyFont="1" applyFill="1" applyBorder="1" applyAlignment="1">
      <alignment vertical="top" wrapText="1"/>
    </xf>
    <xf numFmtId="179" fontId="56" fillId="0" borderId="0" xfId="0" applyNumberFormat="1" applyFont="1" applyFill="1" applyBorder="1" applyAlignment="1">
      <alignment vertical="top" wrapText="1"/>
    </xf>
    <xf numFmtId="179" fontId="56" fillId="0" borderId="14" xfId="0" applyNumberFormat="1" applyFont="1" applyFill="1" applyBorder="1" applyAlignment="1">
      <alignment/>
    </xf>
    <xf numFmtId="179" fontId="56" fillId="0" borderId="14" xfId="0" applyNumberFormat="1" applyFont="1" applyFill="1" applyBorder="1" applyAlignment="1">
      <alignment/>
    </xf>
    <xf numFmtId="179" fontId="56" fillId="0" borderId="14" xfId="0" applyNumberFormat="1" applyFont="1" applyFill="1" applyBorder="1" applyAlignment="1">
      <alignment horizontal="center"/>
    </xf>
    <xf numFmtId="179" fontId="56" fillId="0" borderId="14" xfId="0" applyNumberFormat="1" applyFont="1" applyFill="1" applyBorder="1" applyAlignment="1">
      <alignment horizontal="center" vertical="center"/>
    </xf>
    <xf numFmtId="179" fontId="56" fillId="0" borderId="14" xfId="0" applyNumberFormat="1" applyFont="1" applyFill="1" applyBorder="1" applyAlignment="1">
      <alignment vertical="top" wrapText="1"/>
    </xf>
    <xf numFmtId="179" fontId="56" fillId="0" borderId="17" xfId="0" applyNumberFormat="1" applyFont="1" applyFill="1" applyBorder="1" applyAlignment="1">
      <alignment/>
    </xf>
    <xf numFmtId="179" fontId="59" fillId="0" borderId="0" xfId="0" applyNumberFormat="1" applyFont="1" applyFill="1" applyAlignment="1">
      <alignment horizontal="center"/>
    </xf>
    <xf numFmtId="3" fontId="8" fillId="37" borderId="10" xfId="0" applyNumberFormat="1" applyFont="1" applyFill="1" applyBorder="1" applyAlignment="1">
      <alignment horizontal="center" vertical="center" wrapText="1"/>
    </xf>
    <xf numFmtId="179" fontId="59" fillId="0" borderId="0" xfId="0" applyNumberFormat="1" applyFont="1" applyAlignment="1">
      <alignment horizontal="center"/>
    </xf>
    <xf numFmtId="0" fontId="60" fillId="0" borderId="13" xfId="0" applyFont="1" applyBorder="1" applyAlignment="1">
      <alignment horizontal="justify"/>
    </xf>
    <xf numFmtId="3" fontId="8" fillId="37" borderId="16" xfId="0" applyNumberFormat="1" applyFont="1" applyFill="1" applyBorder="1" applyAlignment="1">
      <alignment horizontal="center" vertical="center" wrapText="1"/>
    </xf>
    <xf numFmtId="179" fontId="59" fillId="0" borderId="13" xfId="0" applyNumberFormat="1" applyFont="1" applyBorder="1" applyAlignment="1">
      <alignment horizontal="center"/>
    </xf>
    <xf numFmtId="179" fontId="59" fillId="0" borderId="0" xfId="0" applyNumberFormat="1" applyFont="1" applyFill="1" applyAlignment="1">
      <alignment/>
    </xf>
    <xf numFmtId="3" fontId="8" fillId="37" borderId="10" xfId="61" applyNumberFormat="1" applyFont="1" applyFill="1" applyBorder="1" applyAlignment="1">
      <alignment horizontal="center" vertical="center" wrapText="1"/>
    </xf>
    <xf numFmtId="179" fontId="59" fillId="35" borderId="0" xfId="0" applyNumberFormat="1" applyFont="1" applyFill="1" applyAlignment="1">
      <alignment/>
    </xf>
    <xf numFmtId="179" fontId="59" fillId="35" borderId="13" xfId="0" applyNumberFormat="1" applyFont="1" applyFill="1" applyBorder="1" applyAlignment="1">
      <alignment/>
    </xf>
    <xf numFmtId="179" fontId="59" fillId="0" borderId="0" xfId="0" applyNumberFormat="1" applyFont="1" applyAlignment="1">
      <alignment/>
    </xf>
    <xf numFmtId="179" fontId="59" fillId="0" borderId="10" xfId="0" applyNumberFormat="1" applyFont="1" applyBorder="1" applyAlignment="1">
      <alignment/>
    </xf>
    <xf numFmtId="0" fontId="56" fillId="0" borderId="10" xfId="0" applyFont="1" applyBorder="1" applyAlignment="1">
      <alignment vertical="top" wrapText="1"/>
    </xf>
    <xf numFmtId="3" fontId="61" fillId="37" borderId="10" xfId="0" applyNumberFormat="1" applyFont="1" applyFill="1" applyBorder="1" applyAlignment="1">
      <alignment horizontal="center" vertical="center"/>
    </xf>
    <xf numFmtId="179" fontId="56" fillId="0" borderId="0" xfId="0" applyNumberFormat="1" applyFont="1" applyAlignment="1">
      <alignment vertical="top"/>
    </xf>
    <xf numFmtId="0" fontId="56" fillId="0" borderId="10" xfId="0" applyFont="1" applyBorder="1" applyAlignment="1">
      <alignment vertical="top"/>
    </xf>
    <xf numFmtId="179" fontId="56" fillId="0" borderId="22" xfId="0" applyNumberFormat="1" applyFont="1" applyBorder="1" applyAlignment="1">
      <alignment/>
    </xf>
    <xf numFmtId="179" fontId="11" fillId="0" borderId="10" xfId="0" applyNumberFormat="1" applyFont="1" applyFill="1" applyBorder="1" applyAlignment="1">
      <alignment horizontal="center" vertical="center" wrapText="1"/>
    </xf>
    <xf numFmtId="179" fontId="62" fillId="0" borderId="0" xfId="0" applyNumberFormat="1" applyFont="1" applyAlignment="1">
      <alignment/>
    </xf>
    <xf numFmtId="179" fontId="62" fillId="0" borderId="10" xfId="0" applyNumberFormat="1" applyFont="1" applyBorder="1" applyAlignment="1">
      <alignment/>
    </xf>
    <xf numFmtId="179" fontId="12" fillId="33" borderId="10" xfId="0" applyNumberFormat="1" applyFont="1" applyFill="1" applyBorder="1" applyAlignment="1">
      <alignment horizontal="center" vertical="center" wrapText="1"/>
    </xf>
    <xf numFmtId="179" fontId="12" fillId="33" borderId="10" xfId="61" applyNumberFormat="1" applyFont="1" applyFill="1" applyBorder="1" applyAlignment="1">
      <alignment horizontal="center" vertical="center" wrapText="1"/>
    </xf>
    <xf numFmtId="179" fontId="11" fillId="0" borderId="10" xfId="0" applyNumberFormat="1" applyFont="1" applyFill="1" applyBorder="1" applyAlignment="1">
      <alignment vertical="top" wrapText="1"/>
    </xf>
    <xf numFmtId="179" fontId="62" fillId="0" borderId="0" xfId="0" applyNumberFormat="1" applyFont="1" applyAlignment="1">
      <alignment horizontal="center"/>
    </xf>
    <xf numFmtId="0" fontId="2" fillId="34" borderId="0" xfId="0" applyFont="1" applyFill="1" applyBorder="1" applyAlignment="1">
      <alignment vertical="center" wrapText="1"/>
    </xf>
    <xf numFmtId="179" fontId="56" fillId="36" borderId="10" xfId="0" applyNumberFormat="1" applyFont="1" applyFill="1" applyBorder="1" applyAlignment="1">
      <alignment/>
    </xf>
    <xf numFmtId="179" fontId="3" fillId="14" borderId="13" xfId="0" applyNumberFormat="1" applyFont="1" applyFill="1" applyBorder="1" applyAlignment="1">
      <alignment horizontal="left" vertical="center" wrapText="1"/>
    </xf>
    <xf numFmtId="179" fontId="3" fillId="0" borderId="16" xfId="0" applyNumberFormat="1" applyFont="1" applyBorder="1" applyAlignment="1">
      <alignment vertical="center" wrapText="1"/>
    </xf>
    <xf numFmtId="179" fontId="2" fillId="35" borderId="13" xfId="61" applyNumberFormat="1" applyFont="1" applyFill="1" applyBorder="1" applyAlignment="1">
      <alignment horizontal="center" vertical="center"/>
    </xf>
    <xf numFmtId="179" fontId="3" fillId="0" borderId="16" xfId="61" applyNumberFormat="1" applyFont="1" applyFill="1" applyBorder="1" applyAlignment="1">
      <alignment vertical="top" wrapText="1"/>
    </xf>
    <xf numFmtId="0" fontId="56" fillId="0" borderId="10" xfId="0" applyFont="1" applyBorder="1" applyAlignment="1">
      <alignment vertical="top" wrapText="1"/>
    </xf>
    <xf numFmtId="4" fontId="56" fillId="35" borderId="13" xfId="0" applyNumberFormat="1" applyFont="1" applyFill="1" applyBorder="1" applyAlignment="1">
      <alignment/>
    </xf>
    <xf numFmtId="191" fontId="57" fillId="0" borderId="0" xfId="0" applyNumberFormat="1" applyFont="1" applyAlignment="1">
      <alignment/>
    </xf>
    <xf numFmtId="191" fontId="57" fillId="0" borderId="23" xfId="0" applyNumberFormat="1" applyFont="1" applyBorder="1" applyAlignment="1">
      <alignment/>
    </xf>
    <xf numFmtId="191" fontId="63" fillId="0" borderId="10" xfId="0" applyNumberFormat="1" applyFont="1" applyBorder="1" applyAlignment="1">
      <alignment/>
    </xf>
    <xf numFmtId="191" fontId="57" fillId="0" borderId="10" xfId="0" applyNumberFormat="1" applyFont="1" applyFill="1" applyBorder="1" applyAlignment="1">
      <alignment/>
    </xf>
    <xf numFmtId="191" fontId="57" fillId="0" borderId="10" xfId="0" applyNumberFormat="1" applyFont="1" applyBorder="1" applyAlignment="1">
      <alignment/>
    </xf>
    <xf numFmtId="191" fontId="57" fillId="17" borderId="10" xfId="0" applyNumberFormat="1" applyFont="1" applyFill="1" applyBorder="1" applyAlignment="1">
      <alignment/>
    </xf>
    <xf numFmtId="191" fontId="57" fillId="0" borderId="10" xfId="0" applyNumberFormat="1" applyFont="1" applyBorder="1" applyAlignment="1">
      <alignment horizontal="center"/>
    </xf>
    <xf numFmtId="191" fontId="57" fillId="35" borderId="10" xfId="0" applyNumberFormat="1" applyFont="1" applyFill="1" applyBorder="1" applyAlignment="1">
      <alignment/>
    </xf>
    <xf numFmtId="191" fontId="57" fillId="35" borderId="10" xfId="0" applyNumberFormat="1" applyFont="1" applyFill="1" applyBorder="1" applyAlignment="1">
      <alignment horizontal="left" vertical="top" wrapText="1"/>
    </xf>
    <xf numFmtId="191" fontId="57" fillId="36" borderId="10" xfId="0" applyNumberFormat="1" applyFont="1" applyFill="1" applyBorder="1" applyAlignment="1">
      <alignment/>
    </xf>
    <xf numFmtId="191" fontId="57" fillId="0" borderId="10" xfId="0" applyNumberFormat="1" applyFont="1" applyFill="1" applyBorder="1" applyAlignment="1">
      <alignment horizontal="center"/>
    </xf>
    <xf numFmtId="191" fontId="57" fillId="0" borderId="10" xfId="0" applyNumberFormat="1" applyFont="1" applyBorder="1" applyAlignment="1">
      <alignment horizontal="center" vertical="center"/>
    </xf>
    <xf numFmtId="191" fontId="56" fillId="35" borderId="0" xfId="0" applyNumberFormat="1" applyFont="1" applyFill="1" applyAlignment="1">
      <alignment/>
    </xf>
    <xf numFmtId="191" fontId="60" fillId="0" borderId="10" xfId="0" applyNumberFormat="1" applyFont="1" applyBorder="1" applyAlignment="1">
      <alignment/>
    </xf>
    <xf numFmtId="191" fontId="60" fillId="0" borderId="10" xfId="0" applyNumberFormat="1" applyFont="1" applyBorder="1" applyAlignment="1">
      <alignment horizontal="center"/>
    </xf>
    <xf numFmtId="191" fontId="60" fillId="35" borderId="10" xfId="0" applyNumberFormat="1" applyFont="1" applyFill="1" applyBorder="1" applyAlignment="1">
      <alignment/>
    </xf>
    <xf numFmtId="191" fontId="57" fillId="15" borderId="10" xfId="0" applyNumberFormat="1" applyFont="1" applyFill="1" applyBorder="1" applyAlignment="1">
      <alignment/>
    </xf>
    <xf numFmtId="191" fontId="57" fillId="0" borderId="14" xfId="0" applyNumberFormat="1" applyFont="1" applyFill="1" applyBorder="1" applyAlignment="1">
      <alignment/>
    </xf>
    <xf numFmtId="191" fontId="57" fillId="0" borderId="0" xfId="0" applyNumberFormat="1" applyFont="1" applyFill="1" applyBorder="1" applyAlignment="1">
      <alignment/>
    </xf>
    <xf numFmtId="0" fontId="56" fillId="0" borderId="10" xfId="0" applyFont="1" applyBorder="1" applyAlignment="1">
      <alignment vertical="top" wrapText="1"/>
    </xf>
    <xf numFmtId="191" fontId="57" fillId="38" borderId="10" xfId="0" applyNumberFormat="1" applyFont="1" applyFill="1" applyBorder="1" applyAlignment="1">
      <alignment/>
    </xf>
    <xf numFmtId="191" fontId="12" fillId="33" borderId="14" xfId="61" applyNumberFormat="1" applyFont="1" applyFill="1" applyBorder="1" applyAlignment="1">
      <alignment horizontal="center" vertical="center" wrapText="1"/>
    </xf>
    <xf numFmtId="191" fontId="12" fillId="33" borderId="16" xfId="61" applyNumberFormat="1" applyFont="1" applyFill="1" applyBorder="1" applyAlignment="1">
      <alignment horizontal="center" vertical="center" wrapText="1"/>
    </xf>
    <xf numFmtId="179" fontId="12" fillId="33" borderId="14" xfId="61" applyNumberFormat="1" applyFont="1" applyFill="1" applyBorder="1" applyAlignment="1">
      <alignment horizontal="center" vertical="center" wrapText="1"/>
    </xf>
    <xf numFmtId="179" fontId="12" fillId="33" borderId="16" xfId="61" applyNumberFormat="1" applyFont="1" applyFill="1" applyBorder="1" applyAlignment="1">
      <alignment horizontal="center" vertical="center" wrapText="1"/>
    </xf>
    <xf numFmtId="179" fontId="3" fillId="34" borderId="10" xfId="61" applyNumberFormat="1" applyFont="1" applyFill="1" applyBorder="1" applyAlignment="1">
      <alignment horizontal="left" vertical="center" wrapText="1"/>
    </xf>
    <xf numFmtId="179" fontId="2" fillId="34" borderId="13" xfId="61" applyNumberFormat="1" applyFont="1" applyFill="1" applyBorder="1" applyAlignment="1">
      <alignment horizontal="left" vertical="center" wrapText="1"/>
    </xf>
    <xf numFmtId="179" fontId="2" fillId="34" borderId="11" xfId="61" applyNumberFormat="1" applyFont="1" applyFill="1" applyBorder="1" applyAlignment="1">
      <alignment horizontal="left" vertical="center" wrapText="1"/>
    </xf>
    <xf numFmtId="179" fontId="2" fillId="34" borderId="12" xfId="61" applyNumberFormat="1" applyFont="1" applyFill="1" applyBorder="1" applyAlignment="1">
      <alignment horizontal="left" vertical="center" wrapText="1"/>
    </xf>
    <xf numFmtId="179" fontId="56" fillId="34" borderId="11" xfId="0" applyNumberFormat="1" applyFont="1" applyFill="1" applyBorder="1" applyAlignment="1">
      <alignment horizontal="left" vertical="top" wrapText="1"/>
    </xf>
    <xf numFmtId="179" fontId="2" fillId="34" borderId="13" xfId="61" applyNumberFormat="1" applyFont="1" applyFill="1" applyBorder="1" applyAlignment="1">
      <alignment horizontal="left" vertical="top" wrapText="1"/>
    </xf>
    <xf numFmtId="179" fontId="2" fillId="34" borderId="11" xfId="61" applyNumberFormat="1" applyFont="1" applyFill="1" applyBorder="1" applyAlignment="1">
      <alignment horizontal="left" vertical="top" wrapText="1"/>
    </xf>
    <xf numFmtId="179" fontId="2" fillId="34" borderId="12" xfId="61" applyNumberFormat="1" applyFont="1" applyFill="1" applyBorder="1" applyAlignment="1">
      <alignment horizontal="left" vertical="top" wrapText="1"/>
    </xf>
    <xf numFmtId="179" fontId="3" fillId="0" borderId="13" xfId="0" applyNumberFormat="1" applyFont="1" applyBorder="1" applyAlignment="1">
      <alignment horizontal="left" vertical="center" wrapText="1"/>
    </xf>
    <xf numFmtId="179" fontId="3" fillId="0" borderId="11" xfId="0" applyNumberFormat="1" applyFont="1" applyBorder="1" applyAlignment="1">
      <alignment horizontal="left" vertical="center" wrapText="1"/>
    </xf>
    <xf numFmtId="179" fontId="3" fillId="0" borderId="12" xfId="0" applyNumberFormat="1" applyFont="1" applyBorder="1" applyAlignment="1">
      <alignment horizontal="left" vertical="center" wrapText="1"/>
    </xf>
    <xf numFmtId="179" fontId="2" fillId="34" borderId="11" xfId="61" applyNumberFormat="1" applyFont="1" applyFill="1" applyBorder="1" applyAlignment="1">
      <alignment horizontal="left" wrapText="1"/>
    </xf>
    <xf numFmtId="179" fontId="2" fillId="34" borderId="12" xfId="61" applyNumberFormat="1" applyFont="1" applyFill="1" applyBorder="1" applyAlignment="1">
      <alignment horizontal="left" wrapText="1"/>
    </xf>
    <xf numFmtId="179" fontId="3" fillId="0" borderId="10" xfId="0" applyNumberFormat="1" applyFont="1" applyFill="1" applyBorder="1" applyAlignment="1">
      <alignment horizontal="left" vertical="center" wrapText="1"/>
    </xf>
    <xf numFmtId="179" fontId="3" fillId="0" borderId="13" xfId="0" applyNumberFormat="1" applyFont="1" applyFill="1" applyBorder="1" applyAlignment="1">
      <alignment horizontal="left" vertical="center" wrapText="1"/>
    </xf>
    <xf numFmtId="179" fontId="3" fillId="0" borderId="11" xfId="0" applyNumberFormat="1" applyFont="1" applyFill="1" applyBorder="1" applyAlignment="1">
      <alignment horizontal="left" vertical="center" wrapText="1"/>
    </xf>
    <xf numFmtId="179" fontId="3" fillId="0" borderId="12" xfId="0" applyNumberFormat="1" applyFont="1" applyFill="1" applyBorder="1" applyAlignment="1">
      <alignment horizontal="left" vertical="center" wrapText="1"/>
    </xf>
    <xf numFmtId="179" fontId="9" fillId="37" borderId="13" xfId="61" applyNumberFormat="1" applyFont="1" applyFill="1" applyBorder="1" applyAlignment="1">
      <alignment horizontal="center" vertical="center" wrapText="1"/>
    </xf>
    <xf numFmtId="179" fontId="9" fillId="37" borderId="11" xfId="61" applyNumberFormat="1" applyFont="1" applyFill="1" applyBorder="1" applyAlignment="1">
      <alignment horizontal="center" vertical="center" wrapText="1"/>
    </xf>
    <xf numFmtId="179" fontId="9" fillId="37" borderId="12" xfId="61" applyNumberFormat="1" applyFont="1" applyFill="1" applyBorder="1" applyAlignment="1">
      <alignment horizontal="center" vertical="center" wrapText="1"/>
    </xf>
    <xf numFmtId="179" fontId="9" fillId="37" borderId="19" xfId="61" applyNumberFormat="1" applyFont="1" applyFill="1" applyBorder="1" applyAlignment="1">
      <alignment horizontal="center" vertical="center" wrapText="1"/>
    </xf>
    <xf numFmtId="179" fontId="9" fillId="37" borderId="15" xfId="61" applyNumberFormat="1" applyFont="1" applyFill="1" applyBorder="1" applyAlignment="1">
      <alignment horizontal="center" vertical="center" wrapText="1"/>
    </xf>
    <xf numFmtId="3" fontId="2" fillId="0" borderId="14" xfId="61" applyNumberFormat="1" applyFont="1" applyFill="1" applyBorder="1" applyAlignment="1">
      <alignment horizontal="center" vertical="center" wrapText="1"/>
    </xf>
    <xf numFmtId="3" fontId="2" fillId="0" borderId="21" xfId="61" applyNumberFormat="1" applyFont="1" applyFill="1" applyBorder="1" applyAlignment="1">
      <alignment horizontal="center" vertical="center" wrapText="1"/>
    </xf>
    <xf numFmtId="3" fontId="2" fillId="0" borderId="16" xfId="61" applyNumberFormat="1" applyFont="1" applyFill="1" applyBorder="1" applyAlignment="1">
      <alignment horizontal="center" vertical="center" wrapText="1"/>
    </xf>
    <xf numFmtId="179" fontId="2" fillId="35" borderId="14" xfId="61" applyNumberFormat="1" applyFont="1" applyFill="1" applyBorder="1" applyAlignment="1">
      <alignment horizontal="center" vertical="center" wrapText="1"/>
    </xf>
    <xf numFmtId="179" fontId="2" fillId="35" borderId="21" xfId="61" applyNumberFormat="1" applyFont="1" applyFill="1" applyBorder="1" applyAlignment="1">
      <alignment horizontal="center" vertical="center" wrapText="1"/>
    </xf>
    <xf numFmtId="179" fontId="2" fillId="35" borderId="16" xfId="61" applyNumberFormat="1" applyFont="1" applyFill="1" applyBorder="1" applyAlignment="1">
      <alignment horizontal="center" vertical="center" wrapText="1"/>
    </xf>
    <xf numFmtId="179" fontId="2" fillId="34" borderId="11" xfId="0" applyNumberFormat="1" applyFont="1" applyFill="1" applyBorder="1" applyAlignment="1">
      <alignment horizontal="left" vertical="top" wrapText="1"/>
    </xf>
    <xf numFmtId="179" fontId="3" fillId="0" borderId="11" xfId="61" applyNumberFormat="1" applyFont="1" applyFill="1" applyBorder="1" applyAlignment="1">
      <alignment horizontal="left" vertical="center" wrapText="1"/>
    </xf>
    <xf numFmtId="179" fontId="3" fillId="0" borderId="12" xfId="61" applyNumberFormat="1" applyFont="1" applyFill="1" applyBorder="1" applyAlignment="1">
      <alignment horizontal="left" vertical="center" wrapText="1"/>
    </xf>
    <xf numFmtId="179" fontId="64" fillId="0" borderId="24" xfId="0" applyNumberFormat="1" applyFont="1" applyBorder="1" applyAlignment="1">
      <alignment horizontal="center" vertical="center" wrapText="1"/>
    </xf>
    <xf numFmtId="179" fontId="64" fillId="0" borderId="22"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179" fontId="10" fillId="0" borderId="13" xfId="0" applyNumberFormat="1" applyFont="1" applyFill="1" applyBorder="1" applyAlignment="1">
      <alignment horizontal="center" vertical="center" wrapText="1"/>
    </xf>
    <xf numFmtId="179" fontId="10" fillId="0" borderId="11" xfId="0" applyNumberFormat="1" applyFont="1" applyFill="1" applyBorder="1" applyAlignment="1">
      <alignment horizontal="center" vertical="center" wrapText="1"/>
    </xf>
    <xf numFmtId="179" fontId="10" fillId="0" borderId="12" xfId="0" applyNumberFormat="1" applyFont="1" applyFill="1" applyBorder="1" applyAlignment="1">
      <alignment horizontal="center" vertical="center" wrapText="1"/>
    </xf>
    <xf numFmtId="179" fontId="3" fillId="0" borderId="25" xfId="0" applyNumberFormat="1" applyFont="1" applyBorder="1" applyAlignment="1">
      <alignment horizontal="left" vertical="center" wrapText="1"/>
    </xf>
    <xf numFmtId="179" fontId="3" fillId="0" borderId="18" xfId="0" applyNumberFormat="1" applyFont="1" applyBorder="1" applyAlignment="1">
      <alignment horizontal="left" vertical="center" wrapText="1"/>
    </xf>
    <xf numFmtId="0" fontId="56" fillId="0" borderId="14"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16" xfId="0" applyFont="1" applyBorder="1" applyAlignment="1">
      <alignment horizontal="center" vertical="center" wrapText="1"/>
    </xf>
    <xf numFmtId="179" fontId="3" fillId="0" borderId="25" xfId="0" applyNumberFormat="1" applyFont="1" applyFill="1" applyBorder="1" applyAlignment="1">
      <alignment horizontal="left" vertical="center" wrapText="1"/>
    </xf>
    <xf numFmtId="0" fontId="56" fillId="0" borderId="14" xfId="0" applyFont="1" applyBorder="1" applyAlignment="1">
      <alignment vertical="top" wrapText="1"/>
    </xf>
    <xf numFmtId="0" fontId="56" fillId="0" borderId="21" xfId="0" applyFont="1" applyBorder="1" applyAlignment="1">
      <alignment vertical="top" wrapText="1"/>
    </xf>
    <xf numFmtId="0" fontId="56" fillId="0" borderId="16" xfId="0" applyFont="1" applyBorder="1" applyAlignment="1">
      <alignment vertical="top" wrapText="1"/>
    </xf>
    <xf numFmtId="179" fontId="2" fillId="34" borderId="13" xfId="0" applyNumberFormat="1" applyFont="1" applyFill="1" applyBorder="1" applyAlignment="1">
      <alignment horizontal="left" vertical="top" wrapText="1"/>
    </xf>
    <xf numFmtId="179" fontId="3" fillId="0" borderId="17" xfId="0" applyNumberFormat="1" applyFont="1" applyBorder="1" applyAlignment="1">
      <alignment horizontal="left" vertical="center" wrapText="1"/>
    </xf>
    <xf numFmtId="179" fontId="3" fillId="34" borderId="13" xfId="61" applyNumberFormat="1" applyFont="1" applyFill="1" applyBorder="1" applyAlignment="1">
      <alignment vertical="top" wrapText="1"/>
    </xf>
    <xf numFmtId="179" fontId="3" fillId="34" borderId="11" xfId="61" applyNumberFormat="1" applyFont="1" applyFill="1" applyBorder="1" applyAlignment="1">
      <alignment vertical="top" wrapText="1"/>
    </xf>
    <xf numFmtId="179" fontId="3" fillId="34" borderId="12" xfId="61" applyNumberFormat="1" applyFont="1" applyFill="1" applyBorder="1" applyAlignment="1">
      <alignment vertical="top" wrapText="1"/>
    </xf>
    <xf numFmtId="179" fontId="3" fillId="34" borderId="13" xfId="61" applyNumberFormat="1" applyFont="1" applyFill="1" applyBorder="1" applyAlignment="1">
      <alignment horizontal="left" vertical="top" wrapText="1"/>
    </xf>
    <xf numFmtId="179" fontId="3" fillId="34" borderId="11" xfId="61" applyNumberFormat="1" applyFont="1" applyFill="1" applyBorder="1" applyAlignment="1">
      <alignment horizontal="left" vertical="top" wrapText="1"/>
    </xf>
    <xf numFmtId="179" fontId="3" fillId="34" borderId="12" xfId="61" applyNumberFormat="1" applyFont="1" applyFill="1" applyBorder="1" applyAlignment="1">
      <alignment horizontal="left" vertical="top" wrapText="1"/>
    </xf>
    <xf numFmtId="179" fontId="3" fillId="34" borderId="13" xfId="61" applyNumberFormat="1" applyFont="1" applyFill="1" applyBorder="1" applyAlignment="1">
      <alignment horizontal="left" vertical="center" wrapText="1"/>
    </xf>
    <xf numFmtId="179" fontId="3" fillId="34" borderId="11" xfId="61" applyNumberFormat="1" applyFont="1" applyFill="1" applyBorder="1" applyAlignment="1">
      <alignment horizontal="left" vertical="center" wrapText="1"/>
    </xf>
    <xf numFmtId="179" fontId="3" fillId="34" borderId="12" xfId="61" applyNumberFormat="1" applyFont="1" applyFill="1" applyBorder="1" applyAlignment="1">
      <alignment horizontal="left" vertical="center" wrapText="1"/>
    </xf>
    <xf numFmtId="0" fontId="57"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179" fontId="3" fillId="0" borderId="10" xfId="0" applyNumberFormat="1" applyFont="1" applyBorder="1" applyAlignment="1">
      <alignment horizontal="left" vertical="center" wrapText="1"/>
    </xf>
    <xf numFmtId="0" fontId="56" fillId="0" borderId="0" xfId="0" applyFont="1" applyBorder="1" applyAlignment="1">
      <alignment vertical="top" wrapText="1"/>
    </xf>
    <xf numFmtId="0" fontId="56" fillId="0" borderId="15" xfId="0" applyFont="1" applyBorder="1" applyAlignment="1">
      <alignment vertical="top" wrapText="1"/>
    </xf>
    <xf numFmtId="0" fontId="56" fillId="0" borderId="10" xfId="0" applyFont="1" applyBorder="1" applyAlignment="1">
      <alignment vertical="top" wrapText="1"/>
    </xf>
    <xf numFmtId="179" fontId="2" fillId="0" borderId="11" xfId="61" applyNumberFormat="1" applyFont="1" applyFill="1" applyBorder="1" applyAlignment="1">
      <alignment horizontal="left" vertical="top" wrapText="1"/>
    </xf>
    <xf numFmtId="179" fontId="2" fillId="0" borderId="12" xfId="61" applyNumberFormat="1"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7"/>
  <sheetViews>
    <sheetView tabSelected="1" zoomScale="80" zoomScaleNormal="80" zoomScaleSheetLayoutView="100" zoomScalePageLayoutView="85" workbookViewId="0" topLeftCell="A1">
      <selection activeCell="B3" sqref="B3:R3"/>
    </sheetView>
  </sheetViews>
  <sheetFormatPr defaultColWidth="9.140625" defaultRowHeight="15"/>
  <cols>
    <col min="1" max="1" width="0.2890625" style="137" customWidth="1"/>
    <col min="2" max="2" width="5.421875" style="138" customWidth="1"/>
    <col min="3" max="3" width="15.28125" style="139" hidden="1" customWidth="1"/>
    <col min="4" max="4" width="16.7109375" style="136" customWidth="1"/>
    <col min="5" max="5" width="10.57421875" style="139" customWidth="1"/>
    <col min="6" max="6" width="10.28125" style="139" customWidth="1"/>
    <col min="7" max="7" width="8.421875" style="139" customWidth="1"/>
    <col min="8" max="8" width="40.57421875" style="139" customWidth="1"/>
    <col min="9" max="9" width="7.8515625" style="136" customWidth="1"/>
    <col min="10" max="10" width="11.140625" style="140" customWidth="1"/>
    <col min="11" max="11" width="10.140625" style="140" customWidth="1"/>
    <col min="12" max="12" width="10.57421875" style="140" hidden="1" customWidth="1"/>
    <col min="13" max="13" width="10.8515625" style="139" customWidth="1"/>
    <col min="14" max="14" width="0.13671875" style="139" hidden="1" customWidth="1"/>
    <col min="15" max="15" width="2.421875" style="139" hidden="1" customWidth="1"/>
    <col min="16" max="16" width="0.13671875" style="139" hidden="1" customWidth="1"/>
    <col min="17" max="17" width="0.71875" style="139" hidden="1" customWidth="1"/>
    <col min="18" max="18" width="54.28125" style="197" customWidth="1"/>
    <col min="19" max="19" width="7.140625" style="139" hidden="1" customWidth="1"/>
    <col min="20" max="20" width="9.140625" style="139" hidden="1" customWidth="1"/>
    <col min="21" max="21" width="6.140625" style="139" customWidth="1"/>
    <col min="22" max="22" width="5.8515625" style="266" customWidth="1"/>
    <col min="23" max="23" width="0.42578125" style="139" hidden="1" customWidth="1"/>
    <col min="24" max="25" width="9.140625" style="139" hidden="1" customWidth="1"/>
    <col min="26" max="26" width="5.7109375" style="139" customWidth="1"/>
    <col min="27" max="16384" width="9.140625" style="139" customWidth="1"/>
  </cols>
  <sheetData>
    <row r="1" ht="6" customHeight="1">
      <c r="U1" s="197"/>
    </row>
    <row r="2" ht="17.25" customHeight="1" thickBot="1">
      <c r="R2" s="248"/>
    </row>
    <row r="3" spans="2:22" ht="51.75" customHeight="1" thickBot="1">
      <c r="B3" s="322" t="s">
        <v>310</v>
      </c>
      <c r="C3" s="323"/>
      <c r="D3" s="323"/>
      <c r="E3" s="323"/>
      <c r="F3" s="323"/>
      <c r="G3" s="323"/>
      <c r="H3" s="323"/>
      <c r="I3" s="323"/>
      <c r="J3" s="323"/>
      <c r="K3" s="323"/>
      <c r="L3" s="323"/>
      <c r="M3" s="323"/>
      <c r="N3" s="323"/>
      <c r="O3" s="323"/>
      <c r="P3" s="323"/>
      <c r="Q3" s="323"/>
      <c r="R3" s="323"/>
      <c r="S3" s="250"/>
      <c r="T3" s="250"/>
      <c r="U3" s="250"/>
      <c r="V3" s="267"/>
    </row>
    <row r="4" ht="12" customHeight="1" hidden="1"/>
    <row r="5" spans="2:22" ht="19.5" customHeight="1">
      <c r="B5" s="324" t="s">
        <v>0</v>
      </c>
      <c r="C5" s="325" t="s">
        <v>11</v>
      </c>
      <c r="D5" s="326" t="s">
        <v>1</v>
      </c>
      <c r="E5" s="327"/>
      <c r="F5" s="327"/>
      <c r="G5" s="328"/>
      <c r="H5" s="326" t="s">
        <v>12</v>
      </c>
      <c r="I5" s="327"/>
      <c r="J5" s="327"/>
      <c r="K5" s="327"/>
      <c r="L5" s="327"/>
      <c r="M5" s="327"/>
      <c r="N5" s="327"/>
      <c r="O5" s="327"/>
      <c r="P5" s="327"/>
      <c r="Q5" s="327"/>
      <c r="R5" s="328"/>
      <c r="S5" s="252"/>
      <c r="T5" s="252"/>
      <c r="U5" s="253"/>
      <c r="V5" s="268"/>
    </row>
    <row r="6" spans="2:22" ht="102.75" customHeight="1">
      <c r="B6" s="324"/>
      <c r="C6" s="325"/>
      <c r="D6" s="251" t="s">
        <v>16</v>
      </c>
      <c r="E6" s="251" t="s">
        <v>2</v>
      </c>
      <c r="F6" s="251" t="s">
        <v>3</v>
      </c>
      <c r="G6" s="254" t="s">
        <v>29</v>
      </c>
      <c r="H6" s="251" t="s">
        <v>4</v>
      </c>
      <c r="I6" s="251" t="s">
        <v>5</v>
      </c>
      <c r="J6" s="251" t="s">
        <v>162</v>
      </c>
      <c r="K6" s="251" t="s">
        <v>163</v>
      </c>
      <c r="L6" s="255" t="s">
        <v>8</v>
      </c>
      <c r="M6" s="255" t="s">
        <v>10</v>
      </c>
      <c r="N6" s="255" t="s">
        <v>124</v>
      </c>
      <c r="O6" s="255"/>
      <c r="P6" s="255"/>
      <c r="Q6" s="255" t="s">
        <v>122</v>
      </c>
      <c r="R6" s="256" t="s">
        <v>121</v>
      </c>
      <c r="S6" s="252"/>
      <c r="T6" s="252"/>
      <c r="U6" s="289" t="s">
        <v>277</v>
      </c>
      <c r="V6" s="287" t="s">
        <v>276</v>
      </c>
    </row>
    <row r="7" spans="1:22" s="136" customFormat="1" ht="30" customHeight="1">
      <c r="A7" s="135"/>
      <c r="B7" s="241" t="s">
        <v>9</v>
      </c>
      <c r="C7" s="308" t="s">
        <v>113</v>
      </c>
      <c r="D7" s="309"/>
      <c r="E7" s="309"/>
      <c r="F7" s="309"/>
      <c r="G7" s="309"/>
      <c r="H7" s="309"/>
      <c r="I7" s="309"/>
      <c r="J7" s="309"/>
      <c r="K7" s="309"/>
      <c r="L7" s="309"/>
      <c r="M7" s="309"/>
      <c r="N7" s="309"/>
      <c r="O7" s="309"/>
      <c r="P7" s="309"/>
      <c r="Q7" s="309"/>
      <c r="R7" s="310"/>
      <c r="S7" s="257"/>
      <c r="T7" s="257"/>
      <c r="U7" s="290"/>
      <c r="V7" s="288"/>
    </row>
    <row r="8" spans="2:22" s="137" customFormat="1" ht="37.5" customHeight="1">
      <c r="B8" s="39"/>
      <c r="C8" s="305" t="s">
        <v>167</v>
      </c>
      <c r="D8" s="306"/>
      <c r="E8" s="306"/>
      <c r="F8" s="306"/>
      <c r="G8" s="306"/>
      <c r="H8" s="334"/>
      <c r="I8" s="306"/>
      <c r="J8" s="306"/>
      <c r="K8" s="306"/>
      <c r="L8" s="306"/>
      <c r="M8" s="306"/>
      <c r="N8" s="306"/>
      <c r="O8" s="306"/>
      <c r="P8" s="306"/>
      <c r="Q8" s="306"/>
      <c r="R8" s="307"/>
      <c r="U8" s="165"/>
      <c r="V8" s="269"/>
    </row>
    <row r="9" spans="2:22" s="137" customFormat="1" ht="27" customHeight="1">
      <c r="B9" s="39"/>
      <c r="C9" s="304" t="s">
        <v>168</v>
      </c>
      <c r="D9" s="304"/>
      <c r="E9" s="304"/>
      <c r="F9" s="304"/>
      <c r="G9" s="304"/>
      <c r="H9" s="304"/>
      <c r="I9" s="304"/>
      <c r="J9" s="304"/>
      <c r="K9" s="304"/>
      <c r="L9" s="304"/>
      <c r="M9" s="304"/>
      <c r="N9" s="304"/>
      <c r="O9" s="304"/>
      <c r="P9" s="304"/>
      <c r="Q9" s="304"/>
      <c r="R9" s="304"/>
      <c r="U9" s="165"/>
      <c r="V9" s="269"/>
    </row>
    <row r="10" spans="2:22" ht="0.75" customHeight="1" hidden="1">
      <c r="B10" s="39"/>
      <c r="C10" s="19"/>
      <c r="D10" s="1"/>
      <c r="E10" s="1"/>
      <c r="F10" s="1"/>
      <c r="G10" s="9"/>
      <c r="H10" s="18"/>
      <c r="I10" s="158"/>
      <c r="J10" s="1"/>
      <c r="K10" s="1"/>
      <c r="L10" s="2"/>
      <c r="M10" s="2"/>
      <c r="N10" s="27"/>
      <c r="O10" s="27"/>
      <c r="P10" s="27"/>
      <c r="Q10" s="27"/>
      <c r="R10" s="222"/>
      <c r="U10" s="187"/>
      <c r="V10" s="270"/>
    </row>
    <row r="11" spans="2:22" ht="0.75" customHeight="1" hidden="1">
      <c r="B11" s="39"/>
      <c r="C11" s="19"/>
      <c r="D11" s="1"/>
      <c r="E11" s="1"/>
      <c r="F11" s="1"/>
      <c r="G11" s="9"/>
      <c r="H11" s="18"/>
      <c r="I11" s="158"/>
      <c r="J11" s="1"/>
      <c r="K11" s="1"/>
      <c r="L11" s="2"/>
      <c r="M11" s="2"/>
      <c r="N11" s="27"/>
      <c r="O11" s="27"/>
      <c r="P11" s="27"/>
      <c r="Q11" s="27"/>
      <c r="R11" s="222"/>
      <c r="U11" s="187"/>
      <c r="V11" s="270"/>
    </row>
    <row r="12" spans="2:22" ht="44.25" customHeight="1">
      <c r="B12" s="39"/>
      <c r="C12" s="19"/>
      <c r="D12" s="1"/>
      <c r="E12" s="1"/>
      <c r="F12" s="1"/>
      <c r="G12" s="9"/>
      <c r="H12" s="18" t="s">
        <v>114</v>
      </c>
      <c r="I12" s="158" t="s">
        <v>118</v>
      </c>
      <c r="J12" s="1">
        <v>63</v>
      </c>
      <c r="K12" s="1">
        <v>81.9</v>
      </c>
      <c r="L12" s="2"/>
      <c r="M12" s="2">
        <f>J12/K12*100</f>
        <v>76.92307692307692</v>
      </c>
      <c r="N12" s="27"/>
      <c r="O12" s="27"/>
      <c r="P12" s="27"/>
      <c r="Q12" s="27"/>
      <c r="R12" s="222" t="s">
        <v>164</v>
      </c>
      <c r="U12" s="187">
        <f>J12/K12</f>
        <v>0.7692307692307692</v>
      </c>
      <c r="V12" s="270"/>
    </row>
    <row r="13" spans="2:22" ht="27.75" customHeight="1">
      <c r="B13" s="39"/>
      <c r="C13" s="1"/>
      <c r="D13" s="1"/>
      <c r="E13" s="1"/>
      <c r="F13" s="1"/>
      <c r="G13" s="5"/>
      <c r="H13" s="40" t="s">
        <v>120</v>
      </c>
      <c r="I13" s="331" t="s">
        <v>119</v>
      </c>
      <c r="J13" s="1"/>
      <c r="K13" s="1"/>
      <c r="L13" s="2"/>
      <c r="M13" s="2"/>
      <c r="N13" s="27"/>
      <c r="O13" s="27"/>
      <c r="P13" s="27"/>
      <c r="Q13" s="27"/>
      <c r="R13" s="335" t="s">
        <v>165</v>
      </c>
      <c r="U13" s="187"/>
      <c r="V13" s="270"/>
    </row>
    <row r="14" spans="2:22" ht="15.75" customHeight="1">
      <c r="B14" s="39"/>
      <c r="C14" s="1"/>
      <c r="D14" s="1"/>
      <c r="E14" s="1"/>
      <c r="F14" s="1"/>
      <c r="G14" s="5"/>
      <c r="H14" s="41" t="s">
        <v>115</v>
      </c>
      <c r="I14" s="332"/>
      <c r="J14" s="1">
        <v>58</v>
      </c>
      <c r="K14" s="1">
        <v>82</v>
      </c>
      <c r="L14" s="2"/>
      <c r="M14" s="2">
        <f>J14/K14*100</f>
        <v>70.73170731707317</v>
      </c>
      <c r="N14" s="27"/>
      <c r="O14" s="27"/>
      <c r="P14" s="27"/>
      <c r="Q14" s="27"/>
      <c r="R14" s="336"/>
      <c r="U14" s="187">
        <f>J14/K14</f>
        <v>0.7073170731707317</v>
      </c>
      <c r="V14" s="270"/>
    </row>
    <row r="15" spans="2:22" ht="20.25" customHeight="1">
      <c r="B15" s="39"/>
      <c r="C15" s="1"/>
      <c r="D15" s="1"/>
      <c r="E15" s="1"/>
      <c r="F15" s="1"/>
      <c r="G15" s="5"/>
      <c r="H15" s="41" t="s">
        <v>116</v>
      </c>
      <c r="I15" s="332"/>
      <c r="J15" s="1">
        <v>4.5</v>
      </c>
      <c r="K15" s="1">
        <v>10</v>
      </c>
      <c r="L15" s="2"/>
      <c r="M15" s="2">
        <f>J15/K15*100</f>
        <v>45</v>
      </c>
      <c r="N15" s="27"/>
      <c r="O15" s="27"/>
      <c r="P15" s="27"/>
      <c r="Q15" s="27"/>
      <c r="R15" s="336"/>
      <c r="U15" s="187">
        <f>J15/K15</f>
        <v>0.45</v>
      </c>
      <c r="V15" s="270"/>
    </row>
    <row r="16" spans="2:22" ht="31.5" customHeight="1">
      <c r="B16" s="39"/>
      <c r="C16" s="1"/>
      <c r="D16" s="1"/>
      <c r="E16" s="1"/>
      <c r="F16" s="1"/>
      <c r="G16" s="5"/>
      <c r="H16" s="134" t="s">
        <v>128</v>
      </c>
      <c r="I16" s="333"/>
      <c r="J16" s="1">
        <v>44</v>
      </c>
      <c r="K16" s="1">
        <v>47.2</v>
      </c>
      <c r="L16" s="2"/>
      <c r="M16" s="2">
        <f>J16/K16*100</f>
        <v>93.22033898305084</v>
      </c>
      <c r="N16" s="27"/>
      <c r="O16" s="27"/>
      <c r="P16" s="27"/>
      <c r="Q16" s="27"/>
      <c r="R16" s="336"/>
      <c r="U16" s="187">
        <f>J16/K16</f>
        <v>0.9322033898305084</v>
      </c>
      <c r="V16" s="270"/>
    </row>
    <row r="17" spans="2:22" ht="40.5" customHeight="1">
      <c r="B17" s="39"/>
      <c r="C17" s="1"/>
      <c r="D17" s="1"/>
      <c r="E17" s="1"/>
      <c r="F17" s="1"/>
      <c r="G17" s="9"/>
      <c r="H17" s="134" t="s">
        <v>146</v>
      </c>
      <c r="I17" s="158" t="s">
        <v>118</v>
      </c>
      <c r="J17" s="1">
        <v>112</v>
      </c>
      <c r="K17" s="1">
        <v>135</v>
      </c>
      <c r="L17" s="2"/>
      <c r="M17" s="2">
        <f>J17/K17*100</f>
        <v>82.96296296296296</v>
      </c>
      <c r="N17" s="27"/>
      <c r="O17" s="27"/>
      <c r="P17" s="27"/>
      <c r="Q17" s="27"/>
      <c r="R17" s="337"/>
      <c r="U17" s="187">
        <f>J17/K17</f>
        <v>0.8296296296296296</v>
      </c>
      <c r="V17" s="270"/>
    </row>
    <row r="18" spans="2:22" ht="55.5" customHeight="1">
      <c r="B18" s="39"/>
      <c r="C18" s="1"/>
      <c r="D18" s="1"/>
      <c r="E18" s="1"/>
      <c r="F18" s="1"/>
      <c r="G18" s="9"/>
      <c r="H18" s="18" t="s">
        <v>117</v>
      </c>
      <c r="I18" s="1" t="s">
        <v>13</v>
      </c>
      <c r="J18" s="1">
        <v>74</v>
      </c>
      <c r="K18" s="1">
        <v>63</v>
      </c>
      <c r="L18" s="2"/>
      <c r="M18" s="2">
        <f>K18/J18*100</f>
        <v>85.13513513513513</v>
      </c>
      <c r="N18" s="27"/>
      <c r="O18" s="27"/>
      <c r="P18" s="27"/>
      <c r="Q18" s="27"/>
      <c r="R18" s="222" t="s">
        <v>166</v>
      </c>
      <c r="U18" s="187">
        <f>K18/J18</f>
        <v>0.8513513513513513</v>
      </c>
      <c r="V18" s="270"/>
    </row>
    <row r="19" spans="2:22" ht="37.5" customHeight="1">
      <c r="B19" s="39"/>
      <c r="C19" s="1"/>
      <c r="D19" s="42" t="s">
        <v>46</v>
      </c>
      <c r="E19" s="1">
        <v>0</v>
      </c>
      <c r="F19" s="1">
        <v>0</v>
      </c>
      <c r="G19" s="5">
        <v>0</v>
      </c>
      <c r="H19" s="43"/>
      <c r="I19" s="1"/>
      <c r="J19" s="1"/>
      <c r="K19" s="1"/>
      <c r="L19" s="2"/>
      <c r="M19" s="2"/>
      <c r="N19" s="27"/>
      <c r="O19" s="27"/>
      <c r="P19" s="27"/>
      <c r="Q19" s="27"/>
      <c r="R19" s="222"/>
      <c r="S19" s="199"/>
      <c r="U19" s="187"/>
      <c r="V19" s="270"/>
    </row>
    <row r="20" spans="2:22" ht="31.5" customHeight="1">
      <c r="B20" s="39"/>
      <c r="C20" s="1"/>
      <c r="D20" s="42" t="s">
        <v>66</v>
      </c>
      <c r="E20" s="1">
        <v>0</v>
      </c>
      <c r="F20" s="1">
        <v>0</v>
      </c>
      <c r="G20" s="5">
        <v>0</v>
      </c>
      <c r="H20" s="44"/>
      <c r="I20" s="1"/>
      <c r="J20" s="1"/>
      <c r="K20" s="1"/>
      <c r="L20" s="2"/>
      <c r="M20" s="2"/>
      <c r="N20" s="27"/>
      <c r="O20" s="27"/>
      <c r="P20" s="27"/>
      <c r="Q20" s="27"/>
      <c r="R20" s="222"/>
      <c r="U20" s="187"/>
      <c r="V20" s="270"/>
    </row>
    <row r="21" spans="2:22" ht="36.75" customHeight="1">
      <c r="B21" s="39"/>
      <c r="C21" s="1"/>
      <c r="D21" s="42" t="s">
        <v>51</v>
      </c>
      <c r="E21" s="1">
        <v>181.7</v>
      </c>
      <c r="F21" s="1">
        <v>181.7</v>
      </c>
      <c r="G21" s="5">
        <f>F21/E21*100</f>
        <v>100</v>
      </c>
      <c r="H21" s="44"/>
      <c r="I21" s="1"/>
      <c r="J21" s="1"/>
      <c r="K21" s="1"/>
      <c r="L21" s="2"/>
      <c r="M21" s="2"/>
      <c r="N21" s="27"/>
      <c r="O21" s="27"/>
      <c r="P21" s="27"/>
      <c r="Q21" s="27"/>
      <c r="R21" s="222"/>
      <c r="U21" s="187"/>
      <c r="V21" s="270"/>
    </row>
    <row r="22" spans="2:26" ht="59.25" customHeight="1">
      <c r="B22" s="39"/>
      <c r="C22" s="1"/>
      <c r="D22" s="45" t="s">
        <v>67</v>
      </c>
      <c r="E22" s="1">
        <f>SUM(E19:E21)</f>
        <v>181.7</v>
      </c>
      <c r="F22" s="1">
        <f>SUM(F19:F21)</f>
        <v>181.7</v>
      </c>
      <c r="G22" s="5">
        <f>F22/E22*100</f>
        <v>100</v>
      </c>
      <c r="H22" s="44"/>
      <c r="I22" s="1"/>
      <c r="J22" s="1"/>
      <c r="K22" s="1"/>
      <c r="L22" s="2"/>
      <c r="M22" s="2"/>
      <c r="N22" s="27"/>
      <c r="O22" s="27"/>
      <c r="P22" s="27"/>
      <c r="Q22" s="27"/>
      <c r="R22" s="222"/>
      <c r="U22" s="187">
        <f>F22/E22</f>
        <v>1</v>
      </c>
      <c r="V22" s="271">
        <f>((U18+U17+U16+U15+U14+U12+U22)/7)</f>
        <v>0.7913903161732844</v>
      </c>
      <c r="Z22" s="139" t="s">
        <v>313</v>
      </c>
    </row>
    <row r="23" spans="2:22" s="137" customFormat="1" ht="43.5" customHeight="1">
      <c r="B23" s="39"/>
      <c r="C23" s="46"/>
      <c r="D23" s="338" t="s">
        <v>169</v>
      </c>
      <c r="E23" s="319"/>
      <c r="F23" s="319"/>
      <c r="G23" s="319"/>
      <c r="H23" s="319"/>
      <c r="I23" s="319"/>
      <c r="J23" s="319"/>
      <c r="K23" s="319"/>
      <c r="L23" s="319"/>
      <c r="M23" s="319"/>
      <c r="N23" s="319"/>
      <c r="O23" s="319"/>
      <c r="P23" s="319"/>
      <c r="Q23" s="319"/>
      <c r="R23" s="319"/>
      <c r="U23" s="165"/>
      <c r="V23" s="269"/>
    </row>
    <row r="24" spans="2:22" s="137" customFormat="1" ht="97.5" customHeight="1">
      <c r="B24" s="39"/>
      <c r="C24" s="46"/>
      <c r="D24" s="319" t="s">
        <v>239</v>
      </c>
      <c r="E24" s="319"/>
      <c r="F24" s="319"/>
      <c r="G24" s="319"/>
      <c r="H24" s="319"/>
      <c r="I24" s="319"/>
      <c r="J24" s="319"/>
      <c r="K24" s="319"/>
      <c r="L24" s="319"/>
      <c r="M24" s="319"/>
      <c r="N24" s="319"/>
      <c r="O24" s="319"/>
      <c r="P24" s="319"/>
      <c r="Q24" s="319"/>
      <c r="R24" s="319"/>
      <c r="U24" s="165"/>
      <c r="V24" s="269"/>
    </row>
    <row r="25" spans="1:22" s="136" customFormat="1" ht="39.75" customHeight="1">
      <c r="A25" s="135"/>
      <c r="B25" s="241">
        <v>2</v>
      </c>
      <c r="C25" s="308" t="s">
        <v>18</v>
      </c>
      <c r="D25" s="309"/>
      <c r="E25" s="309"/>
      <c r="F25" s="309"/>
      <c r="G25" s="309"/>
      <c r="H25" s="309"/>
      <c r="I25" s="309"/>
      <c r="J25" s="309"/>
      <c r="K25" s="309"/>
      <c r="L25" s="309"/>
      <c r="M25" s="309"/>
      <c r="N25" s="309"/>
      <c r="O25" s="309"/>
      <c r="P25" s="309"/>
      <c r="Q25" s="309"/>
      <c r="R25" s="310"/>
      <c r="U25" s="200"/>
      <c r="V25" s="272"/>
    </row>
    <row r="26" spans="2:22" ht="49.5" customHeight="1">
      <c r="B26" s="39"/>
      <c r="C26" s="299" t="s">
        <v>19</v>
      </c>
      <c r="D26" s="300"/>
      <c r="E26" s="300"/>
      <c r="F26" s="300"/>
      <c r="G26" s="300"/>
      <c r="H26" s="329"/>
      <c r="I26" s="300"/>
      <c r="J26" s="300"/>
      <c r="K26" s="300"/>
      <c r="L26" s="300"/>
      <c r="M26" s="300"/>
      <c r="N26" s="300"/>
      <c r="O26" s="329"/>
      <c r="P26" s="329"/>
      <c r="Q26" s="329"/>
      <c r="R26" s="330"/>
      <c r="U26" s="187"/>
      <c r="V26" s="270"/>
    </row>
    <row r="27" spans="2:22" ht="74.25" customHeight="1">
      <c r="B27" s="39"/>
      <c r="C27" s="22"/>
      <c r="D27" s="1" t="s">
        <v>16</v>
      </c>
      <c r="E27" s="1" t="s">
        <v>2</v>
      </c>
      <c r="F27" s="1" t="s">
        <v>3</v>
      </c>
      <c r="G27" s="5" t="s">
        <v>29</v>
      </c>
      <c r="H27" s="1" t="s">
        <v>4</v>
      </c>
      <c r="I27" s="1" t="s">
        <v>5</v>
      </c>
      <c r="J27" s="1" t="s">
        <v>6</v>
      </c>
      <c r="K27" s="1" t="s">
        <v>7</v>
      </c>
      <c r="L27" s="2" t="s">
        <v>8</v>
      </c>
      <c r="M27" s="2" t="s">
        <v>10</v>
      </c>
      <c r="N27" s="2" t="s">
        <v>124</v>
      </c>
      <c r="O27" s="2"/>
      <c r="P27" s="2"/>
      <c r="Q27" s="2" t="s">
        <v>122</v>
      </c>
      <c r="R27" s="198" t="s">
        <v>121</v>
      </c>
      <c r="U27" s="187"/>
      <c r="V27" s="270"/>
    </row>
    <row r="28" spans="1:22" s="141" customFormat="1" ht="60.75" customHeight="1">
      <c r="A28" s="137"/>
      <c r="B28" s="59">
        <v>1</v>
      </c>
      <c r="C28" s="42"/>
      <c r="D28" s="48"/>
      <c r="E28" s="49"/>
      <c r="F28" s="49"/>
      <c r="G28" s="9"/>
      <c r="H28" s="20" t="s">
        <v>20</v>
      </c>
      <c r="I28" s="50" t="s">
        <v>13</v>
      </c>
      <c r="J28" s="48">
        <v>68</v>
      </c>
      <c r="K28" s="48">
        <v>68</v>
      </c>
      <c r="L28" s="48"/>
      <c r="M28" s="45">
        <f>K28/J28*100</f>
        <v>100</v>
      </c>
      <c r="N28" s="48"/>
      <c r="O28" s="48"/>
      <c r="P28" s="48"/>
      <c r="Q28" s="48"/>
      <c r="R28" s="201"/>
      <c r="U28" s="175">
        <f>K28/J28</f>
        <v>1</v>
      </c>
      <c r="V28" s="273"/>
    </row>
    <row r="29" spans="1:22" s="141" customFormat="1" ht="51.75" customHeight="1">
      <c r="A29" s="137"/>
      <c r="B29" s="59">
        <v>2</v>
      </c>
      <c r="C29" s="42"/>
      <c r="D29" s="48"/>
      <c r="E29" s="49"/>
      <c r="F29" s="49"/>
      <c r="G29" s="9"/>
      <c r="H29" s="20" t="s">
        <v>21</v>
      </c>
      <c r="I29" s="50" t="s">
        <v>13</v>
      </c>
      <c r="J29" s="48">
        <v>0</v>
      </c>
      <c r="K29" s="48">
        <v>0</v>
      </c>
      <c r="L29" s="48"/>
      <c r="M29" s="45">
        <v>100</v>
      </c>
      <c r="N29" s="48"/>
      <c r="O29" s="48"/>
      <c r="P29" s="48"/>
      <c r="Q29" s="48"/>
      <c r="R29" s="222" t="s">
        <v>249</v>
      </c>
      <c r="U29" s="175">
        <v>1</v>
      </c>
      <c r="V29" s="273"/>
    </row>
    <row r="30" spans="1:22" s="141" customFormat="1" ht="68.25" customHeight="1">
      <c r="A30" s="137"/>
      <c r="B30" s="59">
        <v>3</v>
      </c>
      <c r="C30" s="42"/>
      <c r="D30" s="48"/>
      <c r="E30" s="49"/>
      <c r="F30" s="49"/>
      <c r="G30" s="9"/>
      <c r="H30" s="20" t="s">
        <v>22</v>
      </c>
      <c r="I30" s="50" t="s">
        <v>13</v>
      </c>
      <c r="J30" s="48">
        <v>100</v>
      </c>
      <c r="K30" s="48">
        <v>100</v>
      </c>
      <c r="L30" s="48"/>
      <c r="M30" s="45">
        <f aca="true" t="shared" si="0" ref="M30:M43">K30/J30*100</f>
        <v>100</v>
      </c>
      <c r="N30" s="48"/>
      <c r="O30" s="48"/>
      <c r="P30" s="48"/>
      <c r="Q30" s="48"/>
      <c r="R30" s="222" t="s">
        <v>250</v>
      </c>
      <c r="U30" s="175">
        <f aca="true" t="shared" si="1" ref="U30:U43">K30/J30</f>
        <v>1</v>
      </c>
      <c r="V30" s="273"/>
    </row>
    <row r="31" spans="1:22" s="141" customFormat="1" ht="78" customHeight="1">
      <c r="A31" s="137"/>
      <c r="B31" s="59">
        <v>4</v>
      </c>
      <c r="C31" s="42"/>
      <c r="D31" s="48"/>
      <c r="E31" s="49"/>
      <c r="F31" s="49"/>
      <c r="G31" s="9"/>
      <c r="H31" s="20" t="s">
        <v>23</v>
      </c>
      <c r="I31" s="50" t="s">
        <v>13</v>
      </c>
      <c r="J31" s="48">
        <v>74.6</v>
      </c>
      <c r="K31" s="48">
        <v>74.8</v>
      </c>
      <c r="L31" s="48"/>
      <c r="M31" s="45">
        <f t="shared" si="0"/>
        <v>100.26809651474531</v>
      </c>
      <c r="N31" s="48"/>
      <c r="O31" s="48"/>
      <c r="P31" s="48"/>
      <c r="Q31" s="48"/>
      <c r="R31" s="222" t="s">
        <v>251</v>
      </c>
      <c r="U31" s="175">
        <f t="shared" si="1"/>
        <v>1.002680965147453</v>
      </c>
      <c r="V31" s="273"/>
    </row>
    <row r="32" spans="1:22" s="141" customFormat="1" ht="75.75" customHeight="1">
      <c r="A32" s="137"/>
      <c r="B32" s="59">
        <v>5</v>
      </c>
      <c r="C32" s="42"/>
      <c r="D32" s="48"/>
      <c r="E32" s="49"/>
      <c r="F32" s="49"/>
      <c r="G32" s="9"/>
      <c r="H32" s="20" t="s">
        <v>24</v>
      </c>
      <c r="I32" s="50" t="s">
        <v>13</v>
      </c>
      <c r="J32" s="48">
        <v>64</v>
      </c>
      <c r="K32" s="48">
        <v>64.6</v>
      </c>
      <c r="L32" s="48"/>
      <c r="M32" s="45">
        <f t="shared" si="0"/>
        <v>100.93749999999999</v>
      </c>
      <c r="N32" s="48"/>
      <c r="O32" s="48"/>
      <c r="P32" s="48"/>
      <c r="Q32" s="48"/>
      <c r="R32" s="222" t="s">
        <v>252</v>
      </c>
      <c r="U32" s="175">
        <f t="shared" si="1"/>
        <v>1.009375</v>
      </c>
      <c r="V32" s="273"/>
    </row>
    <row r="33" spans="1:22" s="141" customFormat="1" ht="79.5" customHeight="1">
      <c r="A33" s="137"/>
      <c r="B33" s="59">
        <v>6</v>
      </c>
      <c r="C33" s="42"/>
      <c r="D33" s="48"/>
      <c r="E33" s="49"/>
      <c r="F33" s="49"/>
      <c r="G33" s="9"/>
      <c r="H33" s="20" t="s">
        <v>25</v>
      </c>
      <c r="I33" s="50" t="s">
        <v>13</v>
      </c>
      <c r="J33" s="48">
        <v>40</v>
      </c>
      <c r="K33" s="48">
        <v>40</v>
      </c>
      <c r="L33" s="48"/>
      <c r="M33" s="45">
        <f t="shared" si="0"/>
        <v>100</v>
      </c>
      <c r="N33" s="48"/>
      <c r="O33" s="48"/>
      <c r="P33" s="48"/>
      <c r="Q33" s="48"/>
      <c r="R33" s="222"/>
      <c r="U33" s="175">
        <f t="shared" si="1"/>
        <v>1</v>
      </c>
      <c r="V33" s="273"/>
    </row>
    <row r="34" spans="1:22" s="141" customFormat="1" ht="63" customHeight="1">
      <c r="A34" s="137"/>
      <c r="B34" s="59">
        <v>7</v>
      </c>
      <c r="C34" s="42"/>
      <c r="D34" s="48"/>
      <c r="E34" s="49"/>
      <c r="F34" s="49"/>
      <c r="G34" s="9"/>
      <c r="H34" s="20" t="s">
        <v>26</v>
      </c>
      <c r="I34" s="50" t="s">
        <v>13</v>
      </c>
      <c r="J34" s="48">
        <v>12</v>
      </c>
      <c r="K34" s="48">
        <v>12.1</v>
      </c>
      <c r="L34" s="48"/>
      <c r="M34" s="45">
        <f t="shared" si="0"/>
        <v>100.83333333333333</v>
      </c>
      <c r="N34" s="48"/>
      <c r="O34" s="48"/>
      <c r="P34" s="48"/>
      <c r="Q34" s="48"/>
      <c r="R34" s="222" t="s">
        <v>253</v>
      </c>
      <c r="U34" s="175">
        <f t="shared" si="1"/>
        <v>1.0083333333333333</v>
      </c>
      <c r="V34" s="273"/>
    </row>
    <row r="35" spans="1:22" s="141" customFormat="1" ht="52.5" customHeight="1">
      <c r="A35" s="137"/>
      <c r="B35" s="59">
        <v>8</v>
      </c>
      <c r="C35" s="42"/>
      <c r="D35" s="48"/>
      <c r="E35" s="49"/>
      <c r="F35" s="49"/>
      <c r="G35" s="9"/>
      <c r="H35" s="20" t="s">
        <v>242</v>
      </c>
      <c r="I35" s="50" t="s">
        <v>13</v>
      </c>
      <c r="J35" s="186">
        <v>98.5</v>
      </c>
      <c r="K35" s="186">
        <v>98.8</v>
      </c>
      <c r="L35" s="48"/>
      <c r="M35" s="45">
        <f t="shared" si="0"/>
        <v>100.30456852791878</v>
      </c>
      <c r="N35" s="48"/>
      <c r="O35" s="48"/>
      <c r="P35" s="48"/>
      <c r="Q35" s="48"/>
      <c r="R35" s="222" t="s">
        <v>254</v>
      </c>
      <c r="U35" s="175">
        <f t="shared" si="1"/>
        <v>1.0030456852791878</v>
      </c>
      <c r="V35" s="273"/>
    </row>
    <row r="36" spans="1:22" s="141" customFormat="1" ht="59.25" customHeight="1">
      <c r="A36" s="137"/>
      <c r="B36" s="59">
        <v>9</v>
      </c>
      <c r="C36" s="42"/>
      <c r="D36" s="48"/>
      <c r="E36" s="49"/>
      <c r="F36" s="49"/>
      <c r="G36" s="9"/>
      <c r="H36" s="20" t="s">
        <v>243</v>
      </c>
      <c r="I36" s="50" t="s">
        <v>13</v>
      </c>
      <c r="J36" s="186">
        <v>1.29</v>
      </c>
      <c r="K36" s="186">
        <v>1.32</v>
      </c>
      <c r="L36" s="48"/>
      <c r="M36" s="45">
        <f t="shared" si="0"/>
        <v>102.32558139534885</v>
      </c>
      <c r="N36" s="48"/>
      <c r="O36" s="48"/>
      <c r="P36" s="48"/>
      <c r="Q36" s="48"/>
      <c r="R36" s="222" t="s">
        <v>255</v>
      </c>
      <c r="U36" s="175">
        <f t="shared" si="1"/>
        <v>1.0232558139534884</v>
      </c>
      <c r="V36" s="273"/>
    </row>
    <row r="37" spans="1:22" s="141" customFormat="1" ht="48.75" customHeight="1">
      <c r="A37" s="137"/>
      <c r="B37" s="59">
        <v>10</v>
      </c>
      <c r="C37" s="42"/>
      <c r="D37" s="48"/>
      <c r="E37" s="49"/>
      <c r="F37" s="49"/>
      <c r="G37" s="9"/>
      <c r="H37" s="51" t="s">
        <v>240</v>
      </c>
      <c r="I37" s="50" t="s">
        <v>13</v>
      </c>
      <c r="J37" s="48">
        <v>91</v>
      </c>
      <c r="K37" s="48">
        <v>91</v>
      </c>
      <c r="L37" s="48"/>
      <c r="M37" s="45">
        <f t="shared" si="0"/>
        <v>100</v>
      </c>
      <c r="N37" s="48"/>
      <c r="O37" s="48"/>
      <c r="P37" s="48"/>
      <c r="Q37" s="48"/>
      <c r="R37" s="222"/>
      <c r="U37" s="175">
        <f t="shared" si="1"/>
        <v>1</v>
      </c>
      <c r="V37" s="273"/>
    </row>
    <row r="38" spans="1:22" s="141" customFormat="1" ht="61.5" customHeight="1">
      <c r="A38" s="137"/>
      <c r="B38" s="59">
        <v>11</v>
      </c>
      <c r="C38" s="42"/>
      <c r="D38" s="48"/>
      <c r="E38" s="49"/>
      <c r="F38" s="49"/>
      <c r="G38" s="9"/>
      <c r="H38" s="51" t="s">
        <v>244</v>
      </c>
      <c r="I38" s="50" t="s">
        <v>13</v>
      </c>
      <c r="J38" s="48">
        <v>13</v>
      </c>
      <c r="K38" s="48">
        <v>14.5</v>
      </c>
      <c r="L38" s="48"/>
      <c r="M38" s="45">
        <f t="shared" si="0"/>
        <v>111.53846153846155</v>
      </c>
      <c r="N38" s="48"/>
      <c r="O38" s="48"/>
      <c r="P38" s="48"/>
      <c r="Q38" s="48"/>
      <c r="R38" s="222" t="s">
        <v>256</v>
      </c>
      <c r="U38" s="175">
        <f t="shared" si="1"/>
        <v>1.1153846153846154</v>
      </c>
      <c r="V38" s="273"/>
    </row>
    <row r="39" spans="1:22" s="141" customFormat="1" ht="33" customHeight="1">
      <c r="A39" s="137"/>
      <c r="B39" s="59">
        <v>12</v>
      </c>
      <c r="C39" s="42"/>
      <c r="D39" s="48"/>
      <c r="E39" s="49"/>
      <c r="F39" s="49"/>
      <c r="G39" s="9"/>
      <c r="H39" s="51" t="s">
        <v>245</v>
      </c>
      <c r="I39" s="50" t="s">
        <v>13</v>
      </c>
      <c r="J39" s="48">
        <v>98</v>
      </c>
      <c r="K39" s="48">
        <v>98</v>
      </c>
      <c r="L39" s="48"/>
      <c r="M39" s="45">
        <f t="shared" si="0"/>
        <v>100</v>
      </c>
      <c r="N39" s="48"/>
      <c r="O39" s="48"/>
      <c r="P39" s="48"/>
      <c r="Q39" s="48"/>
      <c r="R39" s="222"/>
      <c r="U39" s="175">
        <f t="shared" si="1"/>
        <v>1</v>
      </c>
      <c r="V39" s="273"/>
    </row>
    <row r="40" spans="1:22" s="141" customFormat="1" ht="105.75" customHeight="1">
      <c r="A40" s="137"/>
      <c r="B40" s="313">
        <v>13</v>
      </c>
      <c r="C40" s="42"/>
      <c r="D40" s="48"/>
      <c r="E40" s="49"/>
      <c r="F40" s="49"/>
      <c r="G40" s="9"/>
      <c r="H40" s="20" t="s">
        <v>241</v>
      </c>
      <c r="I40" s="50" t="s">
        <v>13</v>
      </c>
      <c r="J40" s="48"/>
      <c r="K40" s="48"/>
      <c r="L40" s="48"/>
      <c r="M40" s="45"/>
      <c r="N40" s="48" t="e">
        <f>K40/J40*M40</f>
        <v>#DIV/0!</v>
      </c>
      <c r="O40" s="48"/>
      <c r="P40" s="48"/>
      <c r="Q40" s="48"/>
      <c r="R40" s="222"/>
      <c r="U40" s="175"/>
      <c r="V40" s="273"/>
    </row>
    <row r="41" spans="1:22" s="141" customFormat="1" ht="74.25" customHeight="1">
      <c r="A41" s="137"/>
      <c r="B41" s="314"/>
      <c r="C41" s="42"/>
      <c r="D41" s="48"/>
      <c r="E41" s="49"/>
      <c r="F41" s="49"/>
      <c r="G41" s="9"/>
      <c r="H41" s="20" t="s">
        <v>248</v>
      </c>
      <c r="I41" s="50" t="s">
        <v>13</v>
      </c>
      <c r="J41" s="48">
        <v>100</v>
      </c>
      <c r="K41" s="48">
        <v>98</v>
      </c>
      <c r="L41" s="48"/>
      <c r="M41" s="45">
        <f t="shared" si="0"/>
        <v>98</v>
      </c>
      <c r="N41" s="48"/>
      <c r="O41" s="48"/>
      <c r="P41" s="48"/>
      <c r="Q41" s="48"/>
      <c r="R41" s="222" t="s">
        <v>257</v>
      </c>
      <c r="U41" s="175">
        <f t="shared" si="1"/>
        <v>0.98</v>
      </c>
      <c r="V41" s="273"/>
    </row>
    <row r="42" spans="1:22" s="141" customFormat="1" ht="64.5" customHeight="1">
      <c r="A42" s="137"/>
      <c r="B42" s="314"/>
      <c r="C42" s="42"/>
      <c r="D42" s="48"/>
      <c r="E42" s="49"/>
      <c r="F42" s="49"/>
      <c r="G42" s="9"/>
      <c r="H42" s="20" t="s">
        <v>246</v>
      </c>
      <c r="I42" s="50" t="s">
        <v>13</v>
      </c>
      <c r="J42" s="48">
        <v>100</v>
      </c>
      <c r="K42" s="48">
        <v>101</v>
      </c>
      <c r="L42" s="48"/>
      <c r="M42" s="45">
        <f t="shared" si="0"/>
        <v>101</v>
      </c>
      <c r="N42" s="48"/>
      <c r="O42" s="48"/>
      <c r="P42" s="48"/>
      <c r="Q42" s="48"/>
      <c r="R42" s="202" t="s">
        <v>258</v>
      </c>
      <c r="U42" s="175">
        <f t="shared" si="1"/>
        <v>1.01</v>
      </c>
      <c r="V42" s="273"/>
    </row>
    <row r="43" spans="1:22" s="141" customFormat="1" ht="63.75" customHeight="1">
      <c r="A43" s="137"/>
      <c r="B43" s="315"/>
      <c r="C43" s="42"/>
      <c r="D43" s="48"/>
      <c r="F43" s="49"/>
      <c r="G43" s="9"/>
      <c r="H43" s="20" t="s">
        <v>247</v>
      </c>
      <c r="I43" s="50" t="s">
        <v>13</v>
      </c>
      <c r="J43" s="48">
        <v>80</v>
      </c>
      <c r="K43" s="48">
        <v>80</v>
      </c>
      <c r="L43" s="48"/>
      <c r="M43" s="45">
        <f t="shared" si="0"/>
        <v>100</v>
      </c>
      <c r="N43" s="48"/>
      <c r="O43" s="48"/>
      <c r="P43" s="48"/>
      <c r="Q43" s="48"/>
      <c r="R43" s="222"/>
      <c r="U43" s="175">
        <f t="shared" si="1"/>
        <v>1</v>
      </c>
      <c r="V43" s="273"/>
    </row>
    <row r="44" spans="1:22" s="141" customFormat="1" ht="32.25" customHeight="1">
      <c r="A44" s="137"/>
      <c r="B44" s="172"/>
      <c r="C44" s="67"/>
      <c r="D44" s="48" t="s">
        <v>46</v>
      </c>
      <c r="E44" s="49">
        <v>1272.9</v>
      </c>
      <c r="F44" s="49">
        <v>1272.9</v>
      </c>
      <c r="G44" s="26">
        <f>F44/E44*100</f>
        <v>100</v>
      </c>
      <c r="H44" s="20"/>
      <c r="I44" s="50"/>
      <c r="J44" s="48"/>
      <c r="K44" s="48"/>
      <c r="L44" s="48"/>
      <c r="M44" s="45"/>
      <c r="N44" s="48"/>
      <c r="O44" s="48"/>
      <c r="P44" s="48"/>
      <c r="Q44" s="48"/>
      <c r="R44" s="222"/>
      <c r="U44" s="175"/>
      <c r="V44" s="269"/>
    </row>
    <row r="45" spans="1:22" s="141" customFormat="1" ht="66.75" customHeight="1">
      <c r="A45" s="137"/>
      <c r="B45" s="313"/>
      <c r="C45" s="316" t="s">
        <v>30</v>
      </c>
      <c r="D45" s="48" t="s">
        <v>27</v>
      </c>
      <c r="E45" s="49">
        <v>498048.9</v>
      </c>
      <c r="F45" s="49">
        <v>495524.4</v>
      </c>
      <c r="G45" s="26">
        <f>F45/E45*100</f>
        <v>99.49312206090607</v>
      </c>
      <c r="H45" s="20"/>
      <c r="I45" s="50"/>
      <c r="J45" s="48"/>
      <c r="K45" s="48"/>
      <c r="L45" s="48"/>
      <c r="M45" s="48"/>
      <c r="N45" s="48"/>
      <c r="O45" s="48"/>
      <c r="P45" s="48"/>
      <c r="Q45" s="48"/>
      <c r="R45" s="202" t="s">
        <v>259</v>
      </c>
      <c r="U45" s="175"/>
      <c r="V45" s="273"/>
    </row>
    <row r="46" spans="1:22" s="141" customFormat="1" ht="48" customHeight="1">
      <c r="A46" s="137"/>
      <c r="B46" s="314"/>
      <c r="C46" s="317"/>
      <c r="D46" s="48" t="s">
        <v>51</v>
      </c>
      <c r="E46" s="49">
        <v>172498.8</v>
      </c>
      <c r="F46" s="49">
        <v>168983.2</v>
      </c>
      <c r="G46" s="26">
        <f>F46/E46*100</f>
        <v>97.9619568368012</v>
      </c>
      <c r="H46" s="20"/>
      <c r="I46" s="50"/>
      <c r="J46" s="48"/>
      <c r="K46" s="48"/>
      <c r="L46" s="48"/>
      <c r="M46" s="48"/>
      <c r="N46" s="48"/>
      <c r="O46" s="181"/>
      <c r="P46" s="181"/>
      <c r="Q46" s="181"/>
      <c r="R46" s="202" t="s">
        <v>260</v>
      </c>
      <c r="S46" s="203"/>
      <c r="T46" s="204"/>
      <c r="U46" s="203"/>
      <c r="V46" s="274"/>
    </row>
    <row r="47" spans="1:26" s="141" customFormat="1" ht="30.75" customHeight="1">
      <c r="A47" s="137"/>
      <c r="B47" s="315"/>
      <c r="C47" s="318"/>
      <c r="D47" s="45" t="s">
        <v>28</v>
      </c>
      <c r="E47" s="52">
        <f>SUM(E44:E46)</f>
        <v>671820.6000000001</v>
      </c>
      <c r="F47" s="52">
        <f>SUM(F44:F46)</f>
        <v>665780.5</v>
      </c>
      <c r="G47" s="26">
        <f>F47/E47*100</f>
        <v>99.10093557714661</v>
      </c>
      <c r="H47" s="20"/>
      <c r="I47" s="50"/>
      <c r="J47" s="48"/>
      <c r="K47" s="48"/>
      <c r="L47" s="48"/>
      <c r="M47" s="45">
        <f>SUM(M28:M43)/15</f>
        <v>101.01383608732053</v>
      </c>
      <c r="N47" s="48"/>
      <c r="O47" s="48"/>
      <c r="P47" s="48"/>
      <c r="Q47" s="48"/>
      <c r="R47" s="201"/>
      <c r="U47" s="259">
        <f>F47/E47</f>
        <v>0.9910093557714662</v>
      </c>
      <c r="V47" s="275">
        <f>((U47+U43+U42+U41+U39+U38+U37+U36+U35+U34+U33+U32+U31+U30+U29+U28)/16)</f>
        <v>1.0089427980543464</v>
      </c>
      <c r="Z47" s="141" t="s">
        <v>314</v>
      </c>
    </row>
    <row r="48" spans="1:22" s="141" customFormat="1" ht="363.75" customHeight="1">
      <c r="A48" s="137"/>
      <c r="B48" s="121"/>
      <c r="C48" s="53"/>
      <c r="D48" s="296" t="s">
        <v>312</v>
      </c>
      <c r="E48" s="297"/>
      <c r="F48" s="297"/>
      <c r="G48" s="297"/>
      <c r="H48" s="297"/>
      <c r="I48" s="297"/>
      <c r="J48" s="297"/>
      <c r="K48" s="297"/>
      <c r="L48" s="297"/>
      <c r="M48" s="297"/>
      <c r="N48" s="297"/>
      <c r="O48" s="297"/>
      <c r="P48" s="297"/>
      <c r="Q48" s="297"/>
      <c r="R48" s="298"/>
      <c r="S48" s="205"/>
      <c r="T48" s="206"/>
      <c r="U48" s="175"/>
      <c r="V48" s="273"/>
    </row>
    <row r="49" spans="1:22" s="141" customFormat="1" ht="308.25" customHeight="1">
      <c r="A49" s="137"/>
      <c r="B49" s="121"/>
      <c r="C49" s="53"/>
      <c r="D49" s="302" t="s">
        <v>311</v>
      </c>
      <c r="E49" s="302"/>
      <c r="F49" s="302"/>
      <c r="G49" s="302"/>
      <c r="H49" s="302"/>
      <c r="I49" s="302"/>
      <c r="J49" s="302"/>
      <c r="K49" s="302"/>
      <c r="L49" s="302"/>
      <c r="M49" s="302"/>
      <c r="N49" s="302"/>
      <c r="O49" s="302"/>
      <c r="P49" s="302"/>
      <c r="Q49" s="302"/>
      <c r="R49" s="303"/>
      <c r="S49" s="258"/>
      <c r="T49" s="258"/>
      <c r="U49" s="175"/>
      <c r="V49" s="273"/>
    </row>
    <row r="50" spans="1:22" s="136" customFormat="1" ht="49.5" customHeight="1">
      <c r="A50" s="135"/>
      <c r="B50" s="241">
        <v>3</v>
      </c>
      <c r="C50" s="308" t="s">
        <v>31</v>
      </c>
      <c r="D50" s="309"/>
      <c r="E50" s="309"/>
      <c r="F50" s="309"/>
      <c r="G50" s="309"/>
      <c r="H50" s="312"/>
      <c r="I50" s="309"/>
      <c r="J50" s="309"/>
      <c r="K50" s="309"/>
      <c r="L50" s="309"/>
      <c r="M50" s="309"/>
      <c r="N50" s="309"/>
      <c r="O50" s="309"/>
      <c r="P50" s="309"/>
      <c r="Q50" s="309"/>
      <c r="R50" s="310"/>
      <c r="U50" s="188"/>
      <c r="V50" s="272"/>
    </row>
    <row r="51" spans="2:22" s="135" customFormat="1" ht="43.5" customHeight="1">
      <c r="B51" s="59"/>
      <c r="C51" s="127"/>
      <c r="D51" s="320" t="s">
        <v>261</v>
      </c>
      <c r="E51" s="320"/>
      <c r="F51" s="320"/>
      <c r="G51" s="320"/>
      <c r="H51" s="320"/>
      <c r="I51" s="320"/>
      <c r="J51" s="320"/>
      <c r="K51" s="320"/>
      <c r="L51" s="320"/>
      <c r="M51" s="320"/>
      <c r="N51" s="320"/>
      <c r="O51" s="320"/>
      <c r="P51" s="320"/>
      <c r="Q51" s="320"/>
      <c r="R51" s="321"/>
      <c r="U51" s="166"/>
      <c r="V51" s="276"/>
    </row>
    <row r="52" spans="2:22" s="135" customFormat="1" ht="207" customHeight="1">
      <c r="B52" s="59"/>
      <c r="C52" s="127"/>
      <c r="D52" s="320" t="s">
        <v>129</v>
      </c>
      <c r="E52" s="320"/>
      <c r="F52" s="320"/>
      <c r="G52" s="320"/>
      <c r="H52" s="320"/>
      <c r="I52" s="320"/>
      <c r="J52" s="320"/>
      <c r="K52" s="320"/>
      <c r="L52" s="320"/>
      <c r="M52" s="320"/>
      <c r="N52" s="320"/>
      <c r="O52" s="320"/>
      <c r="P52" s="320"/>
      <c r="Q52" s="320"/>
      <c r="R52" s="321"/>
      <c r="U52" s="166"/>
      <c r="V52" s="276"/>
    </row>
    <row r="53" spans="2:22" ht="72.75" customHeight="1">
      <c r="B53" s="39"/>
      <c r="C53" s="8"/>
      <c r="D53" s="1" t="s">
        <v>16</v>
      </c>
      <c r="E53" s="1" t="s">
        <v>2</v>
      </c>
      <c r="F53" s="1" t="s">
        <v>3</v>
      </c>
      <c r="G53" s="5" t="s">
        <v>29</v>
      </c>
      <c r="H53" s="1" t="s">
        <v>4</v>
      </c>
      <c r="I53" s="1" t="s">
        <v>5</v>
      </c>
      <c r="J53" s="1" t="s">
        <v>6</v>
      </c>
      <c r="K53" s="1" t="s">
        <v>7</v>
      </c>
      <c r="L53" s="2" t="s">
        <v>8</v>
      </c>
      <c r="M53" s="2" t="s">
        <v>10</v>
      </c>
      <c r="N53" s="2" t="s">
        <v>124</v>
      </c>
      <c r="O53" s="2"/>
      <c r="P53" s="2"/>
      <c r="Q53" s="2" t="s">
        <v>122</v>
      </c>
      <c r="R53" s="207" t="s">
        <v>121</v>
      </c>
      <c r="U53" s="187"/>
      <c r="V53" s="270"/>
    </row>
    <row r="54" spans="1:22" s="141" customFormat="1" ht="37.5" customHeight="1">
      <c r="A54" s="137"/>
      <c r="B54" s="59">
        <v>1</v>
      </c>
      <c r="C54" s="42"/>
      <c r="D54" s="48"/>
      <c r="E54" s="49"/>
      <c r="F54" s="49"/>
      <c r="G54" s="9"/>
      <c r="H54" s="14" t="s">
        <v>142</v>
      </c>
      <c r="I54" s="48" t="s">
        <v>13</v>
      </c>
      <c r="J54" s="48">
        <v>7</v>
      </c>
      <c r="K54" s="48">
        <v>7</v>
      </c>
      <c r="L54" s="48"/>
      <c r="M54" s="45">
        <f>K54/J54*100</f>
        <v>100</v>
      </c>
      <c r="N54" s="48"/>
      <c r="O54" s="48"/>
      <c r="P54" s="48"/>
      <c r="Q54" s="48"/>
      <c r="R54" s="201"/>
      <c r="U54" s="175">
        <f>K54/J54</f>
        <v>1</v>
      </c>
      <c r="V54" s="273"/>
    </row>
    <row r="55" spans="1:22" s="141" customFormat="1" ht="48.75" customHeight="1">
      <c r="A55" s="137"/>
      <c r="B55" s="59">
        <v>2</v>
      </c>
      <c r="C55" s="42"/>
      <c r="D55" s="48"/>
      <c r="E55" s="49"/>
      <c r="F55" s="49"/>
      <c r="G55" s="9"/>
      <c r="H55" s="14" t="s">
        <v>143</v>
      </c>
      <c r="I55" s="48" t="s">
        <v>13</v>
      </c>
      <c r="J55" s="54">
        <v>30</v>
      </c>
      <c r="K55" s="156">
        <v>30</v>
      </c>
      <c r="L55" s="48"/>
      <c r="M55" s="45">
        <f aca="true" t="shared" si="2" ref="M55:M66">K55/J55*100</f>
        <v>100</v>
      </c>
      <c r="N55" s="48"/>
      <c r="O55" s="48"/>
      <c r="P55" s="48"/>
      <c r="Q55" s="48"/>
      <c r="R55" s="201"/>
      <c r="U55" s="175">
        <f aca="true" t="shared" si="3" ref="U55:U66">K55/J55</f>
        <v>1</v>
      </c>
      <c r="V55" s="273"/>
    </row>
    <row r="56" spans="1:22" s="141" customFormat="1" ht="44.25" customHeight="1">
      <c r="A56" s="137"/>
      <c r="B56" s="59">
        <v>3</v>
      </c>
      <c r="C56" s="42"/>
      <c r="D56" s="48"/>
      <c r="E56" s="49"/>
      <c r="F56" s="49"/>
      <c r="G56" s="9"/>
      <c r="H56" s="14" t="s">
        <v>262</v>
      </c>
      <c r="I56" s="48" t="s">
        <v>13</v>
      </c>
      <c r="J56" s="54">
        <v>30</v>
      </c>
      <c r="K56" s="156">
        <v>30</v>
      </c>
      <c r="L56" s="48"/>
      <c r="M56" s="45">
        <f t="shared" si="2"/>
        <v>100</v>
      </c>
      <c r="N56" s="48"/>
      <c r="O56" s="48"/>
      <c r="P56" s="48"/>
      <c r="Q56" s="48"/>
      <c r="R56" s="201"/>
      <c r="U56" s="175">
        <f t="shared" si="3"/>
        <v>1</v>
      </c>
      <c r="V56" s="273"/>
    </row>
    <row r="57" spans="1:22" s="141" customFormat="1" ht="52.5" customHeight="1">
      <c r="A57" s="137"/>
      <c r="B57" s="59">
        <v>4</v>
      </c>
      <c r="C57" s="42"/>
      <c r="D57" s="48"/>
      <c r="E57" s="49"/>
      <c r="F57" s="49"/>
      <c r="G57" s="9"/>
      <c r="H57" s="14" t="s">
        <v>263</v>
      </c>
      <c r="I57" s="50" t="s">
        <v>15</v>
      </c>
      <c r="J57" s="54">
        <v>20800</v>
      </c>
      <c r="K57" s="156">
        <v>20800</v>
      </c>
      <c r="L57" s="48"/>
      <c r="M57" s="45">
        <f t="shared" si="2"/>
        <v>100</v>
      </c>
      <c r="N57" s="48"/>
      <c r="O57" s="48"/>
      <c r="P57" s="48"/>
      <c r="Q57" s="48"/>
      <c r="R57" s="201"/>
      <c r="U57" s="175">
        <f t="shared" si="3"/>
        <v>1</v>
      </c>
      <c r="V57" s="273"/>
    </row>
    <row r="58" spans="1:22" s="141" customFormat="1" ht="30.75" customHeight="1">
      <c r="A58" s="137"/>
      <c r="B58" s="59">
        <v>5</v>
      </c>
      <c r="C58" s="42"/>
      <c r="D58" s="48"/>
      <c r="E58" s="48"/>
      <c r="F58" s="48"/>
      <c r="G58" s="9"/>
      <c r="H58" s="18" t="s">
        <v>264</v>
      </c>
      <c r="I58" s="50" t="s">
        <v>14</v>
      </c>
      <c r="J58" s="48">
        <v>14</v>
      </c>
      <c r="K58" s="48">
        <v>15</v>
      </c>
      <c r="L58" s="48"/>
      <c r="M58" s="45">
        <f t="shared" si="2"/>
        <v>107.14285714285714</v>
      </c>
      <c r="N58" s="48"/>
      <c r="O58" s="48"/>
      <c r="P58" s="48"/>
      <c r="Q58" s="48"/>
      <c r="R58" s="201"/>
      <c r="U58" s="175">
        <f t="shared" si="3"/>
        <v>1.0714285714285714</v>
      </c>
      <c r="V58" s="273"/>
    </row>
    <row r="59" spans="1:22" s="141" customFormat="1" ht="24" customHeight="1">
      <c r="A59" s="137"/>
      <c r="B59" s="59">
        <v>6</v>
      </c>
      <c r="C59" s="42"/>
      <c r="D59" s="48"/>
      <c r="E59" s="48"/>
      <c r="F59" s="48"/>
      <c r="G59" s="9"/>
      <c r="H59" s="18" t="s">
        <v>265</v>
      </c>
      <c r="I59" s="55" t="s">
        <v>14</v>
      </c>
      <c r="J59" s="181">
        <v>215000</v>
      </c>
      <c r="K59" s="181">
        <v>215000</v>
      </c>
      <c r="L59" s="181"/>
      <c r="M59" s="157">
        <f t="shared" si="2"/>
        <v>100</v>
      </c>
      <c r="N59" s="181"/>
      <c r="O59" s="181"/>
      <c r="P59" s="181"/>
      <c r="Q59" s="181"/>
      <c r="R59" s="202"/>
      <c r="U59" s="175">
        <f t="shared" si="3"/>
        <v>1</v>
      </c>
      <c r="V59" s="273"/>
    </row>
    <row r="60" spans="1:22" s="141" customFormat="1" ht="48.75" customHeight="1">
      <c r="A60" s="137"/>
      <c r="B60" s="59"/>
      <c r="C60" s="42"/>
      <c r="D60" s="48"/>
      <c r="E60" s="48"/>
      <c r="F60" s="48"/>
      <c r="G60" s="9"/>
      <c r="H60" s="18" t="s">
        <v>266</v>
      </c>
      <c r="I60" s="50" t="s">
        <v>13</v>
      </c>
      <c r="J60" s="181">
        <v>3</v>
      </c>
      <c r="K60" s="181">
        <v>3</v>
      </c>
      <c r="L60" s="181"/>
      <c r="M60" s="157">
        <f t="shared" si="2"/>
        <v>100</v>
      </c>
      <c r="N60" s="181"/>
      <c r="O60" s="181"/>
      <c r="P60" s="181"/>
      <c r="Q60" s="181"/>
      <c r="R60" s="202"/>
      <c r="U60" s="175">
        <f t="shared" si="3"/>
        <v>1</v>
      </c>
      <c r="V60" s="273"/>
    </row>
    <row r="61" spans="1:22" s="141" customFormat="1" ht="63.75" customHeight="1">
      <c r="A61" s="137"/>
      <c r="B61" s="59">
        <v>7</v>
      </c>
      <c r="C61" s="42"/>
      <c r="D61" s="48"/>
      <c r="E61" s="49"/>
      <c r="F61" s="49"/>
      <c r="G61" s="9"/>
      <c r="H61" s="18" t="s">
        <v>130</v>
      </c>
      <c r="I61" s="48" t="s">
        <v>181</v>
      </c>
      <c r="J61" s="47">
        <v>22061.6</v>
      </c>
      <c r="K61" s="47">
        <v>22899.18</v>
      </c>
      <c r="L61" s="48"/>
      <c r="M61" s="45">
        <f t="shared" si="2"/>
        <v>103.79655147405447</v>
      </c>
      <c r="N61" s="48"/>
      <c r="O61" s="48"/>
      <c r="P61" s="48"/>
      <c r="Q61" s="48"/>
      <c r="R61" s="202"/>
      <c r="U61" s="175">
        <f t="shared" si="3"/>
        <v>1.0379655147405447</v>
      </c>
      <c r="V61" s="273"/>
    </row>
    <row r="62" spans="1:22" s="141" customFormat="1" ht="65.25" customHeight="1">
      <c r="A62" s="137"/>
      <c r="B62" s="59">
        <v>8</v>
      </c>
      <c r="C62" s="42"/>
      <c r="D62" s="48"/>
      <c r="E62" s="49"/>
      <c r="F62" s="49"/>
      <c r="G62" s="9"/>
      <c r="H62" s="18" t="s">
        <v>267</v>
      </c>
      <c r="I62" s="50" t="s">
        <v>15</v>
      </c>
      <c r="J62" s="48">
        <v>37</v>
      </c>
      <c r="K62" s="48">
        <v>37</v>
      </c>
      <c r="L62" s="48"/>
      <c r="M62" s="45">
        <f t="shared" si="2"/>
        <v>100</v>
      </c>
      <c r="N62" s="48"/>
      <c r="O62" s="48"/>
      <c r="P62" s="48"/>
      <c r="Q62" s="48"/>
      <c r="R62" s="202"/>
      <c r="U62" s="175">
        <f t="shared" si="3"/>
        <v>1</v>
      </c>
      <c r="V62" s="273"/>
    </row>
    <row r="63" spans="1:22" s="141" customFormat="1" ht="60.75" customHeight="1">
      <c r="A63" s="137"/>
      <c r="B63" s="59">
        <v>9</v>
      </c>
      <c r="C63" s="42"/>
      <c r="D63" s="48"/>
      <c r="E63" s="49"/>
      <c r="F63" s="49"/>
      <c r="G63" s="9"/>
      <c r="H63" s="18" t="s">
        <v>268</v>
      </c>
      <c r="I63" s="50" t="s">
        <v>14</v>
      </c>
      <c r="J63" s="48">
        <v>12</v>
      </c>
      <c r="K63" s="48">
        <v>12</v>
      </c>
      <c r="L63" s="48"/>
      <c r="M63" s="45">
        <f t="shared" si="2"/>
        <v>100</v>
      </c>
      <c r="N63" s="48"/>
      <c r="O63" s="48"/>
      <c r="P63" s="48"/>
      <c r="Q63" s="48"/>
      <c r="R63" s="201"/>
      <c r="U63" s="175">
        <f t="shared" si="3"/>
        <v>1</v>
      </c>
      <c r="V63" s="273"/>
    </row>
    <row r="64" spans="1:22" s="141" customFormat="1" ht="54" customHeight="1">
      <c r="A64" s="137"/>
      <c r="B64" s="59">
        <v>10</v>
      </c>
      <c r="C64" s="42"/>
      <c r="D64" s="48"/>
      <c r="E64" s="49"/>
      <c r="F64" s="49"/>
      <c r="G64" s="9"/>
      <c r="H64" s="18" t="s">
        <v>269</v>
      </c>
      <c r="I64" s="50" t="s">
        <v>14</v>
      </c>
      <c r="J64" s="48">
        <v>14</v>
      </c>
      <c r="K64" s="48">
        <v>14</v>
      </c>
      <c r="L64" s="48"/>
      <c r="M64" s="45">
        <f t="shared" si="2"/>
        <v>100</v>
      </c>
      <c r="N64" s="48"/>
      <c r="O64" s="48"/>
      <c r="P64" s="48"/>
      <c r="Q64" s="48"/>
      <c r="R64" s="201"/>
      <c r="U64" s="175">
        <f t="shared" si="3"/>
        <v>1</v>
      </c>
      <c r="V64" s="273"/>
    </row>
    <row r="65" spans="1:22" s="141" customFormat="1" ht="78" customHeight="1">
      <c r="A65" s="137"/>
      <c r="B65" s="59">
        <v>11</v>
      </c>
      <c r="C65" s="42"/>
      <c r="D65" s="48"/>
      <c r="E65" s="49"/>
      <c r="F65" s="49"/>
      <c r="G65" s="9"/>
      <c r="H65" s="18" t="s">
        <v>270</v>
      </c>
      <c r="I65" s="50" t="s">
        <v>14</v>
      </c>
      <c r="J65" s="47">
        <v>81</v>
      </c>
      <c r="K65" s="47">
        <v>81</v>
      </c>
      <c r="L65" s="48"/>
      <c r="M65" s="45">
        <f t="shared" si="2"/>
        <v>100</v>
      </c>
      <c r="N65" s="48"/>
      <c r="O65" s="48"/>
      <c r="P65" s="48"/>
      <c r="Q65" s="48"/>
      <c r="R65" s="201"/>
      <c r="U65" s="175">
        <f t="shared" si="3"/>
        <v>1</v>
      </c>
      <c r="V65" s="273"/>
    </row>
    <row r="66" spans="1:22" s="141" customFormat="1" ht="35.25" customHeight="1">
      <c r="A66" s="137"/>
      <c r="B66" s="59">
        <v>12</v>
      </c>
      <c r="C66" s="42"/>
      <c r="D66" s="48"/>
      <c r="E66" s="49"/>
      <c r="F66" s="49"/>
      <c r="G66" s="9"/>
      <c r="H66" s="18" t="s">
        <v>131</v>
      </c>
      <c r="I66" s="50" t="s">
        <v>13</v>
      </c>
      <c r="J66" s="48">
        <v>100</v>
      </c>
      <c r="K66" s="48">
        <v>100</v>
      </c>
      <c r="L66" s="48"/>
      <c r="M66" s="45">
        <f t="shared" si="2"/>
        <v>100</v>
      </c>
      <c r="N66" s="48"/>
      <c r="O66" s="48"/>
      <c r="P66" s="48"/>
      <c r="Q66" s="48"/>
      <c r="R66" s="201"/>
      <c r="U66" s="175">
        <f t="shared" si="3"/>
        <v>1</v>
      </c>
      <c r="V66" s="275">
        <f>((U66+U65+U64+U63+U62+U61+U60+U59+U58+U57+U56+U55+U54)/13)</f>
        <v>1.0084149297053167</v>
      </c>
    </row>
    <row r="67" spans="1:22" s="141" customFormat="1" ht="46.5" customHeight="1">
      <c r="A67" s="137"/>
      <c r="B67" s="59"/>
      <c r="C67" s="42"/>
      <c r="D67" s="42" t="s">
        <v>46</v>
      </c>
      <c r="E67" s="49">
        <v>12.7</v>
      </c>
      <c r="F67" s="49">
        <v>12.7</v>
      </c>
      <c r="G67" s="5">
        <f>F67/E67*100</f>
        <v>100</v>
      </c>
      <c r="H67" s="18"/>
      <c r="I67" s="50"/>
      <c r="J67" s="48"/>
      <c r="K67" s="48"/>
      <c r="L67" s="48"/>
      <c r="M67" s="45"/>
      <c r="N67" s="48"/>
      <c r="O67" s="48"/>
      <c r="P67" s="48"/>
      <c r="Q67" s="64"/>
      <c r="R67" s="201"/>
      <c r="U67" s="175"/>
      <c r="V67" s="273"/>
    </row>
    <row r="68" spans="1:22" s="141" customFormat="1" ht="42.75" customHeight="1">
      <c r="A68" s="137"/>
      <c r="B68" s="59"/>
      <c r="C68" s="42"/>
      <c r="D68" s="42" t="s">
        <v>66</v>
      </c>
      <c r="E68" s="49">
        <v>1409.3</v>
      </c>
      <c r="F68" s="49">
        <v>1378.6</v>
      </c>
      <c r="G68" s="5">
        <f>F68/E68*100</f>
        <v>97.82161356701909</v>
      </c>
      <c r="H68" s="18"/>
      <c r="I68" s="48"/>
      <c r="J68" s="48"/>
      <c r="K68" s="48"/>
      <c r="L68" s="48"/>
      <c r="M68" s="48"/>
      <c r="N68" s="48"/>
      <c r="O68" s="48"/>
      <c r="P68" s="48"/>
      <c r="Q68" s="64"/>
      <c r="R68" s="202" t="s">
        <v>271</v>
      </c>
      <c r="U68" s="175"/>
      <c r="V68" s="273"/>
    </row>
    <row r="69" spans="1:22" s="141" customFormat="1" ht="90" customHeight="1">
      <c r="A69" s="137"/>
      <c r="B69" s="59"/>
      <c r="C69" s="42"/>
      <c r="D69" s="42" t="s">
        <v>51</v>
      </c>
      <c r="E69" s="49">
        <v>39163.2</v>
      </c>
      <c r="F69" s="49">
        <v>39083.8</v>
      </c>
      <c r="G69" s="5">
        <f>F69/E69*100</f>
        <v>99.79725865097848</v>
      </c>
      <c r="H69" s="48"/>
      <c r="I69" s="48"/>
      <c r="J69" s="48"/>
      <c r="K69" s="48"/>
      <c r="L69" s="48"/>
      <c r="M69" s="48"/>
      <c r="N69" s="48"/>
      <c r="O69" s="48"/>
      <c r="P69" s="48"/>
      <c r="Q69" s="64"/>
      <c r="R69" s="202" t="s">
        <v>272</v>
      </c>
      <c r="U69" s="175"/>
      <c r="V69" s="273"/>
    </row>
    <row r="70" spans="1:26" s="141" customFormat="1" ht="39" customHeight="1">
      <c r="A70" s="137"/>
      <c r="B70" s="59"/>
      <c r="C70" s="42"/>
      <c r="D70" s="45" t="s">
        <v>67</v>
      </c>
      <c r="E70" s="63">
        <f>SUM(E67:E69)</f>
        <v>40585.2</v>
      </c>
      <c r="F70" s="63">
        <f>SUM(F67:F69)</f>
        <v>40475.100000000006</v>
      </c>
      <c r="G70" s="56">
        <f>F70/E70*100</f>
        <v>99.72871884332221</v>
      </c>
      <c r="H70" s="57"/>
      <c r="I70" s="45"/>
      <c r="J70" s="45"/>
      <c r="K70" s="45"/>
      <c r="L70" s="45"/>
      <c r="M70" s="45"/>
      <c r="N70" s="48"/>
      <c r="O70" s="48"/>
      <c r="P70" s="48"/>
      <c r="Q70" s="48"/>
      <c r="R70" s="208"/>
      <c r="U70" s="175">
        <f>F70/E70</f>
        <v>0.9972871884332222</v>
      </c>
      <c r="V70" s="275">
        <f>((U70+U66+U65+U64+U63+U62+U61+U60+U59+U58+U57+U56+U55+U54)/14)</f>
        <v>1.0076200910430242</v>
      </c>
      <c r="Z70" s="141" t="s">
        <v>314</v>
      </c>
    </row>
    <row r="71" spans="1:22" s="141" customFormat="1" ht="54" customHeight="1">
      <c r="A71" s="137"/>
      <c r="B71" s="184"/>
      <c r="C71" s="185"/>
      <c r="D71" s="295" t="s">
        <v>273</v>
      </c>
      <c r="E71" s="295"/>
      <c r="F71" s="295"/>
      <c r="G71" s="295"/>
      <c r="H71" s="295"/>
      <c r="I71" s="295"/>
      <c r="J71" s="295"/>
      <c r="K71" s="295"/>
      <c r="L71" s="295"/>
      <c r="M71" s="295"/>
      <c r="N71" s="295"/>
      <c r="O71" s="295"/>
      <c r="P71" s="295"/>
      <c r="Q71" s="295"/>
      <c r="R71" s="295"/>
      <c r="U71" s="175"/>
      <c r="V71" s="273"/>
    </row>
    <row r="72" spans="1:22" s="141" customFormat="1" ht="69" customHeight="1">
      <c r="A72" s="137"/>
      <c r="B72" s="184"/>
      <c r="C72" s="185"/>
      <c r="D72" s="295" t="s">
        <v>274</v>
      </c>
      <c r="E72" s="295"/>
      <c r="F72" s="295"/>
      <c r="G72" s="295"/>
      <c r="H72" s="295"/>
      <c r="I72" s="295"/>
      <c r="J72" s="295"/>
      <c r="K72" s="295"/>
      <c r="L72" s="295"/>
      <c r="M72" s="295"/>
      <c r="N72" s="295"/>
      <c r="O72" s="295"/>
      <c r="P72" s="295"/>
      <c r="Q72" s="295"/>
      <c r="R72" s="295"/>
      <c r="U72" s="175"/>
      <c r="V72" s="273"/>
    </row>
    <row r="73" spans="2:22" ht="47.25" customHeight="1">
      <c r="B73" s="241">
        <v>4</v>
      </c>
      <c r="C73" s="308" t="s">
        <v>32</v>
      </c>
      <c r="D73" s="309"/>
      <c r="E73" s="309"/>
      <c r="F73" s="309"/>
      <c r="G73" s="309"/>
      <c r="H73" s="309"/>
      <c r="I73" s="309"/>
      <c r="J73" s="309"/>
      <c r="K73" s="309"/>
      <c r="L73" s="309"/>
      <c r="M73" s="309"/>
      <c r="N73" s="309"/>
      <c r="O73" s="309"/>
      <c r="P73" s="309"/>
      <c r="Q73" s="309"/>
      <c r="R73" s="310"/>
      <c r="U73" s="187"/>
      <c r="V73" s="270"/>
    </row>
    <row r="74" spans="2:22" ht="34.5" customHeight="1">
      <c r="B74" s="59"/>
      <c r="C74" s="299" t="s">
        <v>70</v>
      </c>
      <c r="D74" s="300"/>
      <c r="E74" s="300"/>
      <c r="F74" s="300"/>
      <c r="G74" s="300"/>
      <c r="H74" s="300"/>
      <c r="I74" s="300"/>
      <c r="J74" s="300"/>
      <c r="K74" s="300"/>
      <c r="L74" s="300"/>
      <c r="M74" s="300"/>
      <c r="N74" s="300"/>
      <c r="O74" s="300"/>
      <c r="P74" s="300"/>
      <c r="Q74" s="300"/>
      <c r="R74" s="301"/>
      <c r="U74" s="187"/>
      <c r="V74" s="270"/>
    </row>
    <row r="75" spans="2:22" ht="40.5" customHeight="1">
      <c r="B75" s="39"/>
      <c r="C75" s="299" t="s">
        <v>71</v>
      </c>
      <c r="D75" s="300"/>
      <c r="E75" s="300"/>
      <c r="F75" s="300"/>
      <c r="G75" s="300"/>
      <c r="H75" s="300"/>
      <c r="I75" s="300"/>
      <c r="J75" s="300"/>
      <c r="K75" s="300"/>
      <c r="L75" s="300"/>
      <c r="M75" s="300"/>
      <c r="N75" s="300"/>
      <c r="O75" s="300"/>
      <c r="P75" s="300"/>
      <c r="Q75" s="300"/>
      <c r="R75" s="301"/>
      <c r="U75" s="187"/>
      <c r="V75" s="270"/>
    </row>
    <row r="76" spans="2:22" ht="49.5" customHeight="1">
      <c r="B76" s="39"/>
      <c r="C76" s="22"/>
      <c r="D76" s="1" t="s">
        <v>16</v>
      </c>
      <c r="E76" s="1" t="s">
        <v>2</v>
      </c>
      <c r="F76" s="1" t="s">
        <v>3</v>
      </c>
      <c r="G76" s="5" t="s">
        <v>29</v>
      </c>
      <c r="H76" s="1" t="s">
        <v>4</v>
      </c>
      <c r="I76" s="1" t="s">
        <v>5</v>
      </c>
      <c r="J76" s="1" t="s">
        <v>6</v>
      </c>
      <c r="K76" s="1" t="s">
        <v>7</v>
      </c>
      <c r="L76" s="2" t="s">
        <v>8</v>
      </c>
      <c r="M76" s="2" t="s">
        <v>10</v>
      </c>
      <c r="N76" s="2" t="s">
        <v>124</v>
      </c>
      <c r="O76" s="2"/>
      <c r="P76" s="2"/>
      <c r="Q76" s="2" t="s">
        <v>122</v>
      </c>
      <c r="R76" s="207" t="s">
        <v>121</v>
      </c>
      <c r="U76" s="187"/>
      <c r="V76" s="270"/>
    </row>
    <row r="77" spans="2:22" ht="83.25" customHeight="1">
      <c r="B77" s="39">
        <v>1</v>
      </c>
      <c r="C77" s="7"/>
      <c r="D77" s="7"/>
      <c r="E77" s="7"/>
      <c r="F77" s="7"/>
      <c r="G77" s="24"/>
      <c r="H77" s="148" t="s">
        <v>147</v>
      </c>
      <c r="I77" s="153" t="s">
        <v>13</v>
      </c>
      <c r="J77" s="16">
        <v>31.7</v>
      </c>
      <c r="K77" s="16">
        <v>25.2</v>
      </c>
      <c r="L77" s="153"/>
      <c r="M77" s="153">
        <f aca="true" t="shared" si="4" ref="M77:M84">K77/J77*100</f>
        <v>79.49526813880125</v>
      </c>
      <c r="N77" s="7"/>
      <c r="O77" s="7"/>
      <c r="P77" s="7"/>
      <c r="Q77" s="7"/>
      <c r="R77" s="209" t="s">
        <v>223</v>
      </c>
      <c r="U77" s="187">
        <f>K77/J77</f>
        <v>0.7949526813880126</v>
      </c>
      <c r="V77" s="270"/>
    </row>
    <row r="78" spans="2:22" ht="78" customHeight="1">
      <c r="B78" s="39">
        <v>2</v>
      </c>
      <c r="C78" s="7"/>
      <c r="D78" s="7"/>
      <c r="E78" s="7"/>
      <c r="F78" s="7"/>
      <c r="G78" s="24"/>
      <c r="H78" s="148" t="s">
        <v>224</v>
      </c>
      <c r="I78" s="153" t="s">
        <v>13</v>
      </c>
      <c r="J78" s="16">
        <v>20</v>
      </c>
      <c r="K78" s="16">
        <v>21.9</v>
      </c>
      <c r="L78" s="153"/>
      <c r="M78" s="153">
        <f t="shared" si="4"/>
        <v>109.5</v>
      </c>
      <c r="N78" s="153">
        <f>L78/K78*100</f>
        <v>0</v>
      </c>
      <c r="O78" s="153" t="e">
        <f>M78/L78*100</f>
        <v>#DIV/0!</v>
      </c>
      <c r="P78" s="153">
        <f>N78/M78*100</f>
        <v>0</v>
      </c>
      <c r="Q78" s="153" t="e">
        <f>O78/N78*100</f>
        <v>#DIV/0!</v>
      </c>
      <c r="R78" s="209" t="s">
        <v>225</v>
      </c>
      <c r="U78" s="187">
        <f aca="true" t="shared" si="5" ref="U78:U83">K78/J78</f>
        <v>1.095</v>
      </c>
      <c r="V78" s="270"/>
    </row>
    <row r="79" spans="2:22" ht="78" customHeight="1">
      <c r="B79" s="39"/>
      <c r="C79" s="7"/>
      <c r="D79" s="7"/>
      <c r="E79" s="7"/>
      <c r="F79" s="7"/>
      <c r="G79" s="24"/>
      <c r="H79" s="148" t="s">
        <v>226</v>
      </c>
      <c r="I79" s="153" t="s">
        <v>13</v>
      </c>
      <c r="J79" s="16">
        <v>8.2</v>
      </c>
      <c r="K79" s="16">
        <v>6.8</v>
      </c>
      <c r="L79" s="153"/>
      <c r="M79" s="153">
        <f t="shared" si="4"/>
        <v>82.92682926829269</v>
      </c>
      <c r="N79" s="7"/>
      <c r="O79" s="7"/>
      <c r="P79" s="7"/>
      <c r="Q79" s="7"/>
      <c r="R79" s="209" t="s">
        <v>227</v>
      </c>
      <c r="U79" s="187">
        <f t="shared" si="5"/>
        <v>0.8292682926829269</v>
      </c>
      <c r="V79" s="270"/>
    </row>
    <row r="80" spans="2:22" ht="68.25" customHeight="1">
      <c r="B80" s="39"/>
      <c r="C80" s="7"/>
      <c r="D80" s="7"/>
      <c r="E80" s="7"/>
      <c r="F80" s="7"/>
      <c r="G80" s="24"/>
      <c r="H80" s="149" t="s">
        <v>148</v>
      </c>
      <c r="I80" s="153" t="s">
        <v>13</v>
      </c>
      <c r="J80" s="148">
        <v>70.5</v>
      </c>
      <c r="K80" s="148">
        <v>56.9</v>
      </c>
      <c r="L80" s="7"/>
      <c r="M80" s="153">
        <f t="shared" si="4"/>
        <v>80.70921985815602</v>
      </c>
      <c r="N80" s="7"/>
      <c r="O80" s="7"/>
      <c r="P80" s="7"/>
      <c r="Q80" s="7"/>
      <c r="R80" s="209" t="s">
        <v>223</v>
      </c>
      <c r="U80" s="187">
        <f t="shared" si="5"/>
        <v>0.8070921985815602</v>
      </c>
      <c r="V80" s="270"/>
    </row>
    <row r="81" spans="2:22" ht="66" customHeight="1">
      <c r="B81" s="39"/>
      <c r="C81" s="7"/>
      <c r="D81" s="7"/>
      <c r="E81" s="7"/>
      <c r="F81" s="7"/>
      <c r="G81" s="24"/>
      <c r="H81" s="149" t="s">
        <v>228</v>
      </c>
      <c r="I81" s="49" t="s">
        <v>13</v>
      </c>
      <c r="J81" s="49">
        <v>2.7</v>
      </c>
      <c r="K81" s="49">
        <v>7.3</v>
      </c>
      <c r="L81" s="48"/>
      <c r="M81" s="48">
        <f t="shared" si="4"/>
        <v>270.3703703703703</v>
      </c>
      <c r="N81" s="48"/>
      <c r="O81" s="48"/>
      <c r="P81" s="48"/>
      <c r="Q81" s="48"/>
      <c r="R81" s="209" t="s">
        <v>223</v>
      </c>
      <c r="U81" s="187">
        <v>1</v>
      </c>
      <c r="V81" s="270"/>
    </row>
    <row r="82" spans="2:22" ht="78" customHeight="1">
      <c r="B82" s="39"/>
      <c r="C82" s="7"/>
      <c r="D82" s="7"/>
      <c r="E82" s="7"/>
      <c r="F82" s="7"/>
      <c r="G82" s="24"/>
      <c r="H82" s="149" t="s">
        <v>229</v>
      </c>
      <c r="I82" s="102" t="s">
        <v>13</v>
      </c>
      <c r="J82" s="49">
        <v>20</v>
      </c>
      <c r="K82" s="49">
        <v>21.9</v>
      </c>
      <c r="L82" s="48"/>
      <c r="M82" s="48">
        <f t="shared" si="4"/>
        <v>109.5</v>
      </c>
      <c r="N82" s="48"/>
      <c r="O82" s="48"/>
      <c r="P82" s="48"/>
      <c r="Q82" s="48"/>
      <c r="R82" s="209" t="s">
        <v>225</v>
      </c>
      <c r="U82" s="187">
        <f t="shared" si="5"/>
        <v>1.095</v>
      </c>
      <c r="V82" s="270"/>
    </row>
    <row r="83" spans="2:22" ht="78" customHeight="1">
      <c r="B83" s="39"/>
      <c r="C83" s="7"/>
      <c r="D83" s="7"/>
      <c r="E83" s="7"/>
      <c r="F83" s="7"/>
      <c r="G83" s="260"/>
      <c r="H83" s="222" t="s">
        <v>230</v>
      </c>
      <c r="I83" s="102" t="s">
        <v>13</v>
      </c>
      <c r="J83" s="49">
        <v>29.4</v>
      </c>
      <c r="K83" s="49">
        <v>24.7</v>
      </c>
      <c r="L83" s="48"/>
      <c r="M83" s="48">
        <f t="shared" si="4"/>
        <v>84.01360544217688</v>
      </c>
      <c r="N83" s="48"/>
      <c r="O83" s="48"/>
      <c r="P83" s="48"/>
      <c r="Q83" s="48"/>
      <c r="R83" s="209" t="s">
        <v>223</v>
      </c>
      <c r="U83" s="187">
        <f t="shared" si="5"/>
        <v>0.8401360544217688</v>
      </c>
      <c r="V83" s="270"/>
    </row>
    <row r="84" spans="2:22" ht="63" customHeight="1">
      <c r="B84" s="39"/>
      <c r="C84" s="7"/>
      <c r="D84" s="7"/>
      <c r="E84" s="7"/>
      <c r="F84" s="7"/>
      <c r="G84" s="260"/>
      <c r="H84" s="222" t="s">
        <v>231</v>
      </c>
      <c r="I84" s="102" t="s">
        <v>13</v>
      </c>
      <c r="J84" s="49">
        <v>20</v>
      </c>
      <c r="K84" s="49">
        <v>41</v>
      </c>
      <c r="L84" s="48"/>
      <c r="M84" s="48">
        <f t="shared" si="4"/>
        <v>204.99999999999997</v>
      </c>
      <c r="N84" s="48"/>
      <c r="O84" s="48"/>
      <c r="P84" s="48"/>
      <c r="Q84" s="48"/>
      <c r="R84" s="209" t="s">
        <v>232</v>
      </c>
      <c r="U84" s="187">
        <v>1</v>
      </c>
      <c r="V84" s="275">
        <f>((U84+U83+U82+U81+U80+U79+U78+U77)/8)</f>
        <v>0.9326811533842834</v>
      </c>
    </row>
    <row r="85" spans="1:22" s="141" customFormat="1" ht="45" hidden="1">
      <c r="A85" s="137"/>
      <c r="B85" s="59"/>
      <c r="C85" s="42"/>
      <c r="D85" s="60" t="s">
        <v>46</v>
      </c>
      <c r="E85" s="61">
        <v>0</v>
      </c>
      <c r="F85" s="61">
        <v>0</v>
      </c>
      <c r="G85" s="13">
        <v>0</v>
      </c>
      <c r="H85" s="261"/>
      <c r="I85" s="49"/>
      <c r="J85" s="49"/>
      <c r="K85" s="49"/>
      <c r="L85" s="48"/>
      <c r="M85" s="48"/>
      <c r="N85" s="48"/>
      <c r="O85" s="48"/>
      <c r="P85" s="48"/>
      <c r="Q85" s="48"/>
      <c r="R85" s="201"/>
      <c r="U85" s="175"/>
      <c r="V85" s="273"/>
    </row>
    <row r="86" spans="1:22" s="141" customFormat="1" ht="31.5" customHeight="1" hidden="1">
      <c r="A86" s="137"/>
      <c r="B86" s="59"/>
      <c r="C86" s="42"/>
      <c r="D86" s="60" t="s">
        <v>68</v>
      </c>
      <c r="E86" s="60"/>
      <c r="F86" s="60"/>
      <c r="G86" s="13">
        <v>0</v>
      </c>
      <c r="H86" s="6"/>
      <c r="I86" s="49"/>
      <c r="J86" s="49"/>
      <c r="K86" s="49"/>
      <c r="L86" s="48"/>
      <c r="M86" s="48"/>
      <c r="N86" s="48"/>
      <c r="O86" s="48"/>
      <c r="P86" s="48"/>
      <c r="Q86" s="48"/>
      <c r="R86" s="201"/>
      <c r="U86" s="175"/>
      <c r="V86" s="273"/>
    </row>
    <row r="87" spans="1:22" s="141" customFormat="1" ht="44.25" customHeight="1">
      <c r="A87" s="137"/>
      <c r="B87" s="59"/>
      <c r="C87" s="42"/>
      <c r="D87" s="60" t="s">
        <v>69</v>
      </c>
      <c r="E87" s="54">
        <v>1771.7</v>
      </c>
      <c r="F87" s="54">
        <v>1583</v>
      </c>
      <c r="G87" s="13">
        <f>F87/E87*100</f>
        <v>89.34921262064684</v>
      </c>
      <c r="H87" s="6"/>
      <c r="I87" s="49"/>
      <c r="J87" s="49"/>
      <c r="K87" s="49"/>
      <c r="L87" s="48"/>
      <c r="M87" s="48"/>
      <c r="N87" s="48"/>
      <c r="O87" s="48"/>
      <c r="P87" s="48"/>
      <c r="Q87" s="48"/>
      <c r="R87" s="209" t="s">
        <v>233</v>
      </c>
      <c r="U87" s="175"/>
      <c r="V87" s="273"/>
    </row>
    <row r="88" spans="1:22" s="141" customFormat="1" ht="45" hidden="1">
      <c r="A88" s="137"/>
      <c r="B88" s="59"/>
      <c r="C88" s="42"/>
      <c r="D88" s="60" t="s">
        <v>150</v>
      </c>
      <c r="E88" s="54">
        <v>1150</v>
      </c>
      <c r="F88" s="54">
        <v>1150</v>
      </c>
      <c r="G88" s="5">
        <v>0</v>
      </c>
      <c r="H88" s="6"/>
      <c r="I88" s="49"/>
      <c r="J88" s="49"/>
      <c r="K88" s="49"/>
      <c r="L88" s="48"/>
      <c r="M88" s="48"/>
      <c r="N88" s="48"/>
      <c r="O88" s="48"/>
      <c r="P88" s="48"/>
      <c r="Q88" s="48"/>
      <c r="R88" s="210"/>
      <c r="U88" s="175"/>
      <c r="V88" s="273"/>
    </row>
    <row r="89" spans="1:26" s="141" customFormat="1" ht="29.25" customHeight="1">
      <c r="A89" s="137"/>
      <c r="B89" s="59"/>
      <c r="C89" s="42"/>
      <c r="D89" s="62" t="s">
        <v>67</v>
      </c>
      <c r="E89" s="63">
        <f>SUM(E82:E88)</f>
        <v>2921.7</v>
      </c>
      <c r="F89" s="63">
        <f>SUM(F82:F88)</f>
        <v>2733</v>
      </c>
      <c r="G89" s="23">
        <f>F89/E89*100</f>
        <v>93.5414313584557</v>
      </c>
      <c r="H89" s="52"/>
      <c r="I89" s="52"/>
      <c r="J89" s="52"/>
      <c r="K89" s="52"/>
      <c r="L89" s="45"/>
      <c r="M89" s="45"/>
      <c r="N89" s="45"/>
      <c r="O89" s="45"/>
      <c r="P89" s="45"/>
      <c r="Q89" s="45"/>
      <c r="R89" s="201"/>
      <c r="U89" s="175">
        <f>F89/E89</f>
        <v>0.935414313584557</v>
      </c>
      <c r="V89" s="275">
        <f>((U89+U84+U83+U82+U81+U80+U79+U78+U77)/9)</f>
        <v>0.9329848378509804</v>
      </c>
      <c r="Z89" s="141" t="s">
        <v>315</v>
      </c>
    </row>
    <row r="90" spans="1:22" s="141" customFormat="1" ht="360.75" customHeight="1">
      <c r="A90" s="137"/>
      <c r="B90" s="59"/>
      <c r="C90" s="58"/>
      <c r="D90" s="292" t="s">
        <v>234</v>
      </c>
      <c r="E90" s="293"/>
      <c r="F90" s="293"/>
      <c r="G90" s="293"/>
      <c r="H90" s="293"/>
      <c r="I90" s="293"/>
      <c r="J90" s="293"/>
      <c r="K90" s="293"/>
      <c r="L90" s="293"/>
      <c r="M90" s="293"/>
      <c r="N90" s="293"/>
      <c r="O90" s="293"/>
      <c r="P90" s="293"/>
      <c r="Q90" s="293"/>
      <c r="R90" s="294"/>
      <c r="U90" s="175"/>
      <c r="V90" s="273"/>
    </row>
    <row r="91" spans="1:22" s="141" customFormat="1" ht="214.5" customHeight="1">
      <c r="A91" s="137"/>
      <c r="B91" s="59"/>
      <c r="C91" s="58"/>
      <c r="D91" s="292" t="s">
        <v>235</v>
      </c>
      <c r="E91" s="293"/>
      <c r="F91" s="293"/>
      <c r="G91" s="293"/>
      <c r="H91" s="293"/>
      <c r="I91" s="293"/>
      <c r="J91" s="293"/>
      <c r="K91" s="293"/>
      <c r="L91" s="293"/>
      <c r="M91" s="293"/>
      <c r="N91" s="293"/>
      <c r="O91" s="293"/>
      <c r="P91" s="293"/>
      <c r="Q91" s="293"/>
      <c r="R91" s="294"/>
      <c r="U91" s="175"/>
      <c r="V91" s="273"/>
    </row>
    <row r="92" spans="1:22" s="136" customFormat="1" ht="42" customHeight="1">
      <c r="A92" s="135"/>
      <c r="B92" s="241">
        <v>5</v>
      </c>
      <c r="C92" s="308" t="s">
        <v>33</v>
      </c>
      <c r="D92" s="309"/>
      <c r="E92" s="309"/>
      <c r="F92" s="309"/>
      <c r="G92" s="309"/>
      <c r="H92" s="309"/>
      <c r="I92" s="309"/>
      <c r="J92" s="309"/>
      <c r="K92" s="309"/>
      <c r="L92" s="309"/>
      <c r="M92" s="309"/>
      <c r="N92" s="309"/>
      <c r="O92" s="309"/>
      <c r="P92" s="309"/>
      <c r="Q92" s="309"/>
      <c r="R92" s="310"/>
      <c r="U92" s="188"/>
      <c r="V92" s="272"/>
    </row>
    <row r="93" spans="2:22" ht="36" customHeight="1">
      <c r="B93" s="39"/>
      <c r="C93" s="299" t="s">
        <v>72</v>
      </c>
      <c r="D93" s="300"/>
      <c r="E93" s="300"/>
      <c r="F93" s="300"/>
      <c r="G93" s="300"/>
      <c r="H93" s="300"/>
      <c r="I93" s="300"/>
      <c r="J93" s="300"/>
      <c r="K93" s="300"/>
      <c r="L93" s="300"/>
      <c r="M93" s="300"/>
      <c r="N93" s="300"/>
      <c r="O93" s="300"/>
      <c r="P93" s="300"/>
      <c r="Q93" s="300"/>
      <c r="R93" s="301"/>
      <c r="U93" s="187"/>
      <c r="V93" s="270"/>
    </row>
    <row r="94" spans="2:22" ht="217.5" customHeight="1">
      <c r="B94" s="39"/>
      <c r="C94" s="299" t="s">
        <v>301</v>
      </c>
      <c r="D94" s="300"/>
      <c r="E94" s="300"/>
      <c r="F94" s="300"/>
      <c r="G94" s="300"/>
      <c r="H94" s="300"/>
      <c r="I94" s="300"/>
      <c r="J94" s="300"/>
      <c r="K94" s="300"/>
      <c r="L94" s="300"/>
      <c r="M94" s="300"/>
      <c r="N94" s="300"/>
      <c r="O94" s="300"/>
      <c r="P94" s="300"/>
      <c r="Q94" s="300"/>
      <c r="R94" s="301"/>
      <c r="U94" s="187"/>
      <c r="V94" s="270"/>
    </row>
    <row r="95" spans="1:22" s="141" customFormat="1" ht="102.75" customHeight="1">
      <c r="A95" s="137"/>
      <c r="B95" s="59"/>
      <c r="C95" s="42"/>
      <c r="D95" s="1" t="s">
        <v>16</v>
      </c>
      <c r="E95" s="1" t="s">
        <v>2</v>
      </c>
      <c r="F95" s="1" t="s">
        <v>3</v>
      </c>
      <c r="G95" s="5" t="s">
        <v>29</v>
      </c>
      <c r="H95" s="1" t="s">
        <v>4</v>
      </c>
      <c r="I95" s="1" t="s">
        <v>5</v>
      </c>
      <c r="J95" s="1" t="s">
        <v>6</v>
      </c>
      <c r="K95" s="1" t="s">
        <v>7</v>
      </c>
      <c r="L95" s="2" t="s">
        <v>8</v>
      </c>
      <c r="M95" s="94" t="s">
        <v>10</v>
      </c>
      <c r="N95" s="2" t="s">
        <v>124</v>
      </c>
      <c r="O95" s="2"/>
      <c r="P95" s="2"/>
      <c r="Q95" s="2" t="s">
        <v>122</v>
      </c>
      <c r="R95" s="207" t="s">
        <v>121</v>
      </c>
      <c r="U95" s="175"/>
      <c r="V95" s="273"/>
    </row>
    <row r="96" spans="1:22" s="141" customFormat="1" ht="48" customHeight="1">
      <c r="A96" s="137"/>
      <c r="B96" s="59">
        <v>1</v>
      </c>
      <c r="C96" s="42"/>
      <c r="D96" s="48"/>
      <c r="E96" s="49"/>
      <c r="F96" s="49"/>
      <c r="G96" s="9"/>
      <c r="H96" s="14" t="s">
        <v>34</v>
      </c>
      <c r="I96" s="50" t="s">
        <v>15</v>
      </c>
      <c r="J96" s="48">
        <v>24</v>
      </c>
      <c r="K96" s="48">
        <v>24</v>
      </c>
      <c r="L96" s="48"/>
      <c r="M96" s="76">
        <f>J96/K96*100</f>
        <v>100</v>
      </c>
      <c r="N96" s="64"/>
      <c r="O96" s="64"/>
      <c r="P96" s="64"/>
      <c r="Q96" s="64"/>
      <c r="R96" s="201" t="s">
        <v>170</v>
      </c>
      <c r="U96" s="175">
        <f>K96/J96</f>
        <v>1</v>
      </c>
      <c r="V96" s="273"/>
    </row>
    <row r="97" spans="1:22" s="141" customFormat="1" ht="83.25" customHeight="1">
      <c r="A97" s="137"/>
      <c r="B97" s="59">
        <v>2</v>
      </c>
      <c r="C97" s="42"/>
      <c r="D97" s="48"/>
      <c r="E97" s="49"/>
      <c r="F97" s="49"/>
      <c r="G97" s="9"/>
      <c r="H97" s="14" t="s">
        <v>35</v>
      </c>
      <c r="I97" s="50" t="s">
        <v>73</v>
      </c>
      <c r="J97" s="48">
        <v>136.1</v>
      </c>
      <c r="K97" s="48">
        <v>162.3</v>
      </c>
      <c r="L97" s="48"/>
      <c r="M97" s="76">
        <f aca="true" t="shared" si="6" ref="M97:M102">J97/K97*100</f>
        <v>83.85705483672211</v>
      </c>
      <c r="N97" s="64"/>
      <c r="O97" s="64"/>
      <c r="P97" s="64"/>
      <c r="Q97" s="64"/>
      <c r="R97" s="65" t="s">
        <v>171</v>
      </c>
      <c r="U97" s="175">
        <f>J97/K97</f>
        <v>0.8385705483672211</v>
      </c>
      <c r="V97" s="273"/>
    </row>
    <row r="98" spans="1:22" s="141" customFormat="1" ht="49.5" customHeight="1">
      <c r="A98" s="137"/>
      <c r="B98" s="59">
        <v>3</v>
      </c>
      <c r="C98" s="42"/>
      <c r="D98" s="48"/>
      <c r="E98" s="49"/>
      <c r="F98" s="49"/>
      <c r="G98" s="9"/>
      <c r="H98" s="14" t="s">
        <v>36</v>
      </c>
      <c r="I98" s="50" t="s">
        <v>15</v>
      </c>
      <c r="J98" s="48">
        <v>69</v>
      </c>
      <c r="K98" s="48">
        <v>51</v>
      </c>
      <c r="L98" s="48"/>
      <c r="M98" s="76">
        <f t="shared" si="6"/>
        <v>135.29411764705884</v>
      </c>
      <c r="N98" s="64"/>
      <c r="O98" s="64"/>
      <c r="P98" s="64"/>
      <c r="Q98" s="64"/>
      <c r="R98" s="65" t="s">
        <v>172</v>
      </c>
      <c r="U98" s="175">
        <f>K98/J98</f>
        <v>0.7391304347826086</v>
      </c>
      <c r="V98" s="273"/>
    </row>
    <row r="99" spans="1:22" s="141" customFormat="1" ht="48.75" customHeight="1">
      <c r="A99" s="137"/>
      <c r="B99" s="59">
        <v>4</v>
      </c>
      <c r="C99" s="42"/>
      <c r="D99" s="48"/>
      <c r="E99" s="49"/>
      <c r="F99" s="49"/>
      <c r="G99" s="9"/>
      <c r="H99" s="14" t="s">
        <v>37</v>
      </c>
      <c r="I99" s="50" t="s">
        <v>15</v>
      </c>
      <c r="J99" s="48">
        <v>21</v>
      </c>
      <c r="K99" s="48">
        <v>5</v>
      </c>
      <c r="L99" s="48"/>
      <c r="M99" s="76">
        <f t="shared" si="6"/>
        <v>420</v>
      </c>
      <c r="N99" s="64"/>
      <c r="O99" s="64"/>
      <c r="P99" s="64"/>
      <c r="Q99" s="64"/>
      <c r="R99" s="65" t="s">
        <v>173</v>
      </c>
      <c r="U99" s="175">
        <v>1</v>
      </c>
      <c r="V99" s="273"/>
    </row>
    <row r="100" spans="1:22" s="141" customFormat="1" ht="55.5" customHeight="1">
      <c r="A100" s="137"/>
      <c r="B100" s="59">
        <v>5</v>
      </c>
      <c r="C100" s="42"/>
      <c r="D100" s="48"/>
      <c r="E100" s="49"/>
      <c r="F100" s="49"/>
      <c r="G100" s="9"/>
      <c r="H100" s="14" t="s">
        <v>38</v>
      </c>
      <c r="I100" s="50" t="s">
        <v>15</v>
      </c>
      <c r="J100" s="48">
        <v>3</v>
      </c>
      <c r="K100" s="48">
        <v>2</v>
      </c>
      <c r="L100" s="48"/>
      <c r="M100" s="76">
        <f t="shared" si="6"/>
        <v>150</v>
      </c>
      <c r="N100" s="64"/>
      <c r="O100" s="64"/>
      <c r="P100" s="64"/>
      <c r="Q100" s="64"/>
      <c r="R100" s="65" t="s">
        <v>174</v>
      </c>
      <c r="U100" s="175">
        <f>J100/K100</f>
        <v>1.5</v>
      </c>
      <c r="V100" s="273"/>
    </row>
    <row r="101" spans="1:22" s="141" customFormat="1" ht="81" customHeight="1">
      <c r="A101" s="137"/>
      <c r="B101" s="59">
        <v>6</v>
      </c>
      <c r="C101" s="42"/>
      <c r="D101" s="48"/>
      <c r="E101" s="49"/>
      <c r="F101" s="49"/>
      <c r="G101" s="9"/>
      <c r="H101" s="14" t="s">
        <v>39</v>
      </c>
      <c r="I101" s="50" t="s">
        <v>14</v>
      </c>
      <c r="J101" s="48">
        <v>44</v>
      </c>
      <c r="K101" s="48">
        <v>54</v>
      </c>
      <c r="L101" s="48"/>
      <c r="M101" s="76">
        <f t="shared" si="6"/>
        <v>81.48148148148148</v>
      </c>
      <c r="N101" s="64"/>
      <c r="O101" s="64"/>
      <c r="P101" s="64"/>
      <c r="Q101" s="64"/>
      <c r="R101" s="65" t="s">
        <v>175</v>
      </c>
      <c r="U101" s="175">
        <f>J101/K101</f>
        <v>0.8148148148148148</v>
      </c>
      <c r="V101" s="273"/>
    </row>
    <row r="102" spans="1:22" s="141" customFormat="1" ht="73.5" customHeight="1">
      <c r="A102" s="137"/>
      <c r="B102" s="59">
        <v>7</v>
      </c>
      <c r="C102" s="42"/>
      <c r="D102" s="48"/>
      <c r="E102" s="49"/>
      <c r="F102" s="49"/>
      <c r="G102" s="9"/>
      <c r="H102" s="173" t="s">
        <v>40</v>
      </c>
      <c r="I102" s="50" t="s">
        <v>15</v>
      </c>
      <c r="J102" s="48">
        <v>7</v>
      </c>
      <c r="K102" s="48">
        <v>9</v>
      </c>
      <c r="L102" s="48"/>
      <c r="M102" s="76">
        <f t="shared" si="6"/>
        <v>77.77777777777779</v>
      </c>
      <c r="N102" s="64"/>
      <c r="O102" s="64"/>
      <c r="P102" s="64"/>
      <c r="Q102" s="64"/>
      <c r="R102" s="65" t="s">
        <v>175</v>
      </c>
      <c r="U102" s="175">
        <f>J102/K102</f>
        <v>0.7777777777777778</v>
      </c>
      <c r="V102" s="269"/>
    </row>
    <row r="103" spans="1:22" s="141" customFormat="1" ht="46.5" customHeight="1">
      <c r="A103" s="137"/>
      <c r="B103" s="59">
        <v>8</v>
      </c>
      <c r="C103" s="42"/>
      <c r="D103" s="48"/>
      <c r="E103" s="49"/>
      <c r="F103" s="49"/>
      <c r="G103" s="9"/>
      <c r="H103" s="173" t="s">
        <v>41</v>
      </c>
      <c r="I103" s="50" t="s">
        <v>15</v>
      </c>
      <c r="J103" s="48">
        <v>0</v>
      </c>
      <c r="K103" s="48">
        <v>0</v>
      </c>
      <c r="L103" s="48"/>
      <c r="M103" s="76">
        <v>100</v>
      </c>
      <c r="N103" s="64"/>
      <c r="O103" s="64"/>
      <c r="P103" s="64"/>
      <c r="Q103" s="64"/>
      <c r="R103" s="202"/>
      <c r="U103" s="175">
        <v>1</v>
      </c>
      <c r="V103" s="273"/>
    </row>
    <row r="104" spans="1:22" s="141" customFormat="1" ht="60" customHeight="1">
      <c r="A104" s="137"/>
      <c r="B104" s="59">
        <v>9</v>
      </c>
      <c r="C104" s="42"/>
      <c r="D104" s="48"/>
      <c r="E104" s="49"/>
      <c r="F104" s="49"/>
      <c r="G104" s="9"/>
      <c r="H104" s="173" t="s">
        <v>42</v>
      </c>
      <c r="I104" s="50" t="s">
        <v>73</v>
      </c>
      <c r="J104" s="48">
        <v>0</v>
      </c>
      <c r="K104" s="48">
        <v>0</v>
      </c>
      <c r="L104" s="48"/>
      <c r="M104" s="76">
        <v>100</v>
      </c>
      <c r="N104" s="64"/>
      <c r="O104" s="64"/>
      <c r="P104" s="64"/>
      <c r="Q104" s="64"/>
      <c r="R104" s="202"/>
      <c r="U104" s="175">
        <v>1</v>
      </c>
      <c r="V104" s="273"/>
    </row>
    <row r="105" spans="1:22" s="141" customFormat="1" ht="45" customHeight="1">
      <c r="A105" s="137"/>
      <c r="B105" s="59">
        <v>10</v>
      </c>
      <c r="C105" s="42"/>
      <c r="D105" s="48"/>
      <c r="E105" s="49"/>
      <c r="F105" s="49"/>
      <c r="G105" s="9"/>
      <c r="H105" s="174" t="s">
        <v>43</v>
      </c>
      <c r="I105" s="50" t="s">
        <v>13</v>
      </c>
      <c r="J105" s="48">
        <v>307</v>
      </c>
      <c r="K105" s="48">
        <v>314.3</v>
      </c>
      <c r="L105" s="48"/>
      <c r="M105" s="76">
        <f>K105/J105*100</f>
        <v>102.37785016286645</v>
      </c>
      <c r="N105" s="64"/>
      <c r="O105" s="64"/>
      <c r="P105" s="64"/>
      <c r="Q105" s="64"/>
      <c r="R105" s="202"/>
      <c r="U105" s="175">
        <v>1</v>
      </c>
      <c r="V105" s="273"/>
    </row>
    <row r="106" spans="1:22" s="141" customFormat="1" ht="43.5" customHeight="1">
      <c r="A106" s="137"/>
      <c r="B106" s="59"/>
      <c r="C106" s="42"/>
      <c r="D106" s="48" t="s">
        <v>51</v>
      </c>
      <c r="E106" s="133">
        <v>15050.9</v>
      </c>
      <c r="F106" s="133">
        <v>15049.7</v>
      </c>
      <c r="G106" s="23">
        <f>F106/E106*100</f>
        <v>99.99202705486051</v>
      </c>
      <c r="H106" s="42"/>
      <c r="I106" s="48"/>
      <c r="J106" s="48"/>
      <c r="K106" s="48"/>
      <c r="L106" s="48"/>
      <c r="M106" s="48"/>
      <c r="N106" s="48"/>
      <c r="O106" s="48"/>
      <c r="P106" s="48"/>
      <c r="Q106" s="48"/>
      <c r="R106" s="201"/>
      <c r="U106" s="175"/>
      <c r="V106" s="273"/>
    </row>
    <row r="107" spans="1:26" s="141" customFormat="1" ht="26.25" customHeight="1">
      <c r="A107" s="137"/>
      <c r="B107" s="124"/>
      <c r="C107" s="57"/>
      <c r="D107" s="45" t="s">
        <v>67</v>
      </c>
      <c r="E107" s="63">
        <f>SUM(E106)</f>
        <v>15050.9</v>
      </c>
      <c r="F107" s="63">
        <f>SUM(F106)</f>
        <v>15049.7</v>
      </c>
      <c r="G107" s="23">
        <f>F107/E107*100</f>
        <v>99.99202705486051</v>
      </c>
      <c r="H107" s="57"/>
      <c r="I107" s="45"/>
      <c r="J107" s="45"/>
      <c r="K107" s="45"/>
      <c r="L107" s="45"/>
      <c r="M107" s="45"/>
      <c r="N107" s="45"/>
      <c r="O107" s="45"/>
      <c r="P107" s="45"/>
      <c r="Q107" s="45"/>
      <c r="R107" s="201"/>
      <c r="U107" s="175">
        <f>F107/E107</f>
        <v>0.9999202705486051</v>
      </c>
      <c r="V107" s="275">
        <f>((U107+U105+U104+U103+U102+U101+U100+U99+U98+U97+U96)/11)</f>
        <v>0.9700194405719117</v>
      </c>
      <c r="Z107" s="141" t="s">
        <v>314</v>
      </c>
    </row>
    <row r="108" spans="1:22" s="141" customFormat="1" ht="201" customHeight="1">
      <c r="A108" s="137"/>
      <c r="B108" s="142"/>
      <c r="C108" s="65"/>
      <c r="D108" s="291" t="s">
        <v>212</v>
      </c>
      <c r="E108" s="291"/>
      <c r="F108" s="291"/>
      <c r="G108" s="291"/>
      <c r="H108" s="291"/>
      <c r="I108" s="291"/>
      <c r="J108" s="291"/>
      <c r="K108" s="291"/>
      <c r="L108" s="291"/>
      <c r="M108" s="291"/>
      <c r="N108" s="291"/>
      <c r="O108" s="291"/>
      <c r="P108" s="291"/>
      <c r="Q108" s="291"/>
      <c r="R108" s="291"/>
      <c r="U108" s="175"/>
      <c r="V108" s="273"/>
    </row>
    <row r="109" spans="1:22" s="141" customFormat="1" ht="84.75" customHeight="1">
      <c r="A109" s="137"/>
      <c r="B109" s="142"/>
      <c r="C109" s="182"/>
      <c r="D109" s="291" t="s">
        <v>275</v>
      </c>
      <c r="E109" s="291"/>
      <c r="F109" s="291"/>
      <c r="G109" s="291"/>
      <c r="H109" s="291"/>
      <c r="I109" s="291"/>
      <c r="J109" s="291"/>
      <c r="K109" s="291"/>
      <c r="L109" s="291"/>
      <c r="M109" s="291"/>
      <c r="N109" s="291"/>
      <c r="O109" s="291"/>
      <c r="P109" s="291"/>
      <c r="Q109" s="291"/>
      <c r="R109" s="291"/>
      <c r="U109" s="175"/>
      <c r="V109" s="273"/>
    </row>
    <row r="110" spans="1:22" s="140" customFormat="1" ht="69.75" customHeight="1">
      <c r="A110" s="211"/>
      <c r="B110" s="247">
        <v>6</v>
      </c>
      <c r="C110" s="311" t="s">
        <v>307</v>
      </c>
      <c r="D110" s="312"/>
      <c r="E110" s="312"/>
      <c r="F110" s="312"/>
      <c r="G110" s="312"/>
      <c r="H110" s="312"/>
      <c r="I110" s="312"/>
      <c r="J110" s="312"/>
      <c r="K110" s="312"/>
      <c r="L110" s="312"/>
      <c r="M110" s="312"/>
      <c r="N110" s="309"/>
      <c r="O110" s="309"/>
      <c r="P110" s="309"/>
      <c r="Q110" s="309"/>
      <c r="R110" s="310"/>
      <c r="U110" s="212"/>
      <c r="V110" s="277"/>
    </row>
    <row r="111" spans="2:22" ht="47.25" customHeight="1">
      <c r="B111" s="39"/>
      <c r="C111" s="299" t="s">
        <v>74</v>
      </c>
      <c r="D111" s="300"/>
      <c r="E111" s="300"/>
      <c r="F111" s="300"/>
      <c r="G111" s="300"/>
      <c r="H111" s="300"/>
      <c r="I111" s="300"/>
      <c r="J111" s="300"/>
      <c r="K111" s="300"/>
      <c r="L111" s="300"/>
      <c r="M111" s="300"/>
      <c r="N111" s="300"/>
      <c r="O111" s="300"/>
      <c r="P111" s="300"/>
      <c r="Q111" s="300"/>
      <c r="R111" s="301"/>
      <c r="U111" s="187"/>
      <c r="V111" s="270"/>
    </row>
    <row r="112" spans="2:22" ht="57" customHeight="1">
      <c r="B112" s="39"/>
      <c r="C112" s="339" t="s">
        <v>75</v>
      </c>
      <c r="D112" s="329"/>
      <c r="E112" s="329"/>
      <c r="F112" s="329"/>
      <c r="G112" s="329"/>
      <c r="H112" s="329"/>
      <c r="I112" s="329"/>
      <c r="J112" s="329"/>
      <c r="K112" s="329"/>
      <c r="L112" s="329"/>
      <c r="M112" s="329"/>
      <c r="N112" s="329"/>
      <c r="O112" s="329"/>
      <c r="P112" s="329"/>
      <c r="Q112" s="329"/>
      <c r="R112" s="330"/>
      <c r="U112" s="187"/>
      <c r="V112" s="270"/>
    </row>
    <row r="113" spans="2:22" ht="48.75" customHeight="1">
      <c r="B113" s="39"/>
      <c r="C113" s="31"/>
      <c r="D113" s="1" t="s">
        <v>16</v>
      </c>
      <c r="E113" s="1" t="s">
        <v>2</v>
      </c>
      <c r="F113" s="1" t="s">
        <v>3</v>
      </c>
      <c r="G113" s="5" t="s">
        <v>29</v>
      </c>
      <c r="H113" s="66" t="s">
        <v>4</v>
      </c>
      <c r="I113" s="1" t="s">
        <v>5</v>
      </c>
      <c r="J113" s="1" t="s">
        <v>6</v>
      </c>
      <c r="K113" s="1" t="s">
        <v>7</v>
      </c>
      <c r="L113" s="2" t="s">
        <v>8</v>
      </c>
      <c r="M113" s="2" t="s">
        <v>10</v>
      </c>
      <c r="N113" s="2" t="s">
        <v>124</v>
      </c>
      <c r="O113" s="2"/>
      <c r="P113" s="2"/>
      <c r="Q113" s="2" t="s">
        <v>122</v>
      </c>
      <c r="R113" s="207" t="s">
        <v>121</v>
      </c>
      <c r="U113" s="187"/>
      <c r="V113" s="270"/>
    </row>
    <row r="114" spans="1:22" s="141" customFormat="1" ht="39.75" customHeight="1">
      <c r="A114" s="137"/>
      <c r="B114" s="59">
        <v>1</v>
      </c>
      <c r="C114" s="42"/>
      <c r="D114" s="48"/>
      <c r="E114" s="49"/>
      <c r="F114" s="49"/>
      <c r="G114" s="150"/>
      <c r="H114" s="14" t="s">
        <v>79</v>
      </c>
      <c r="I114" s="50" t="s">
        <v>17</v>
      </c>
      <c r="J114" s="48">
        <v>2</v>
      </c>
      <c r="K114" s="48">
        <v>2</v>
      </c>
      <c r="L114" s="48"/>
      <c r="M114" s="45">
        <f aca="true" t="shared" si="7" ref="M114:M123">K114/J114*100</f>
        <v>100</v>
      </c>
      <c r="N114" s="48"/>
      <c r="O114" s="48"/>
      <c r="P114" s="48"/>
      <c r="Q114" s="48"/>
      <c r="R114" s="201"/>
      <c r="U114" s="175">
        <f>K114/J114</f>
        <v>1</v>
      </c>
      <c r="V114" s="273"/>
    </row>
    <row r="115" spans="1:22" s="141" customFormat="1" ht="35.25" customHeight="1">
      <c r="A115" s="137"/>
      <c r="B115" s="59">
        <v>2</v>
      </c>
      <c r="C115" s="42"/>
      <c r="D115" s="48"/>
      <c r="E115" s="49"/>
      <c r="F115" s="49"/>
      <c r="G115" s="150"/>
      <c r="H115" s="14" t="s">
        <v>77</v>
      </c>
      <c r="I115" s="50" t="s">
        <v>76</v>
      </c>
      <c r="J115" s="48">
        <v>45</v>
      </c>
      <c r="K115" s="48">
        <v>68</v>
      </c>
      <c r="L115" s="48"/>
      <c r="M115" s="45">
        <f t="shared" si="7"/>
        <v>151.11111111111111</v>
      </c>
      <c r="N115" s="48"/>
      <c r="O115" s="48"/>
      <c r="P115" s="48"/>
      <c r="Q115" s="48"/>
      <c r="R115" s="65" t="s">
        <v>178</v>
      </c>
      <c r="U115" s="175">
        <f>K115/J115</f>
        <v>1.511111111111111</v>
      </c>
      <c r="V115" s="273"/>
    </row>
    <row r="116" spans="1:22" s="141" customFormat="1" ht="36" customHeight="1">
      <c r="A116" s="137"/>
      <c r="B116" s="59">
        <v>3</v>
      </c>
      <c r="C116" s="42"/>
      <c r="D116" s="48"/>
      <c r="E116" s="49"/>
      <c r="F116" s="49"/>
      <c r="G116" s="150"/>
      <c r="H116" s="14" t="s">
        <v>78</v>
      </c>
      <c r="I116" s="50" t="s">
        <v>13</v>
      </c>
      <c r="J116" s="48">
        <v>11</v>
      </c>
      <c r="K116" s="48">
        <v>12.1</v>
      </c>
      <c r="L116" s="48"/>
      <c r="M116" s="45">
        <f t="shared" si="7"/>
        <v>109.99999999999999</v>
      </c>
      <c r="N116" s="48"/>
      <c r="O116" s="48"/>
      <c r="P116" s="48"/>
      <c r="Q116" s="48"/>
      <c r="R116" s="65" t="s">
        <v>176</v>
      </c>
      <c r="U116" s="175">
        <f>K116/J116</f>
        <v>1.0999999999999999</v>
      </c>
      <c r="V116" s="273"/>
    </row>
    <row r="117" spans="1:22" s="141" customFormat="1" ht="21.75" customHeight="1">
      <c r="A117" s="137"/>
      <c r="B117" s="59"/>
      <c r="C117" s="42"/>
      <c r="D117" s="349" t="s">
        <v>179</v>
      </c>
      <c r="E117" s="350"/>
      <c r="F117" s="350"/>
      <c r="G117" s="350"/>
      <c r="H117" s="350"/>
      <c r="I117" s="350"/>
      <c r="J117" s="350"/>
      <c r="K117" s="350"/>
      <c r="L117" s="350"/>
      <c r="M117" s="350"/>
      <c r="N117" s="350"/>
      <c r="O117" s="350"/>
      <c r="P117" s="350"/>
      <c r="Q117" s="350"/>
      <c r="R117" s="351"/>
      <c r="U117" s="175"/>
      <c r="V117" s="273"/>
    </row>
    <row r="118" spans="1:22" s="141" customFormat="1" ht="31.5" customHeight="1">
      <c r="A118" s="137"/>
      <c r="B118" s="59">
        <v>7</v>
      </c>
      <c r="C118" s="42"/>
      <c r="D118" s="48"/>
      <c r="E118" s="49"/>
      <c r="F118" s="49"/>
      <c r="G118" s="23"/>
      <c r="H118" s="199" t="s">
        <v>78</v>
      </c>
      <c r="I118" s="23" t="s">
        <v>13</v>
      </c>
      <c r="J118" s="23">
        <v>11</v>
      </c>
      <c r="K118" s="23">
        <v>12.1</v>
      </c>
      <c r="L118" s="23"/>
      <c r="M118" s="45">
        <f t="shared" si="7"/>
        <v>109.99999999999999</v>
      </c>
      <c r="N118" s="23"/>
      <c r="O118" s="23"/>
      <c r="P118" s="23"/>
      <c r="Q118" s="23"/>
      <c r="R118" s="65" t="s">
        <v>176</v>
      </c>
      <c r="U118" s="175">
        <f>K118/J118</f>
        <v>1.0999999999999999</v>
      </c>
      <c r="V118" s="273"/>
    </row>
    <row r="119" spans="1:22" s="141" customFormat="1" ht="33.75" customHeight="1">
      <c r="A119" s="137"/>
      <c r="B119" s="59"/>
      <c r="C119" s="42"/>
      <c r="D119" s="48"/>
      <c r="E119" s="49"/>
      <c r="F119" s="49"/>
      <c r="G119" s="150"/>
      <c r="H119" s="14" t="s">
        <v>180</v>
      </c>
      <c r="I119" s="50" t="s">
        <v>181</v>
      </c>
      <c r="J119" s="48">
        <v>15540</v>
      </c>
      <c r="K119" s="48">
        <v>19800</v>
      </c>
      <c r="L119" s="48"/>
      <c r="M119" s="45">
        <f t="shared" si="7"/>
        <v>127.4131274131274</v>
      </c>
      <c r="N119" s="48"/>
      <c r="O119" s="48"/>
      <c r="P119" s="48"/>
      <c r="Q119" s="48"/>
      <c r="R119" s="65" t="s">
        <v>176</v>
      </c>
      <c r="U119" s="175">
        <f>K119/J119</f>
        <v>1.274131274131274</v>
      </c>
      <c r="V119" s="273"/>
    </row>
    <row r="120" spans="1:22" s="141" customFormat="1" ht="29.25" customHeight="1">
      <c r="A120" s="137"/>
      <c r="B120" s="59"/>
      <c r="C120" s="42"/>
      <c r="D120" s="349" t="s">
        <v>182</v>
      </c>
      <c r="E120" s="350"/>
      <c r="F120" s="350"/>
      <c r="G120" s="350"/>
      <c r="H120" s="350"/>
      <c r="I120" s="350"/>
      <c r="J120" s="350"/>
      <c r="K120" s="350"/>
      <c r="L120" s="350"/>
      <c r="M120" s="350"/>
      <c r="N120" s="350"/>
      <c r="O120" s="350"/>
      <c r="P120" s="350"/>
      <c r="Q120" s="350"/>
      <c r="R120" s="351"/>
      <c r="U120" s="175"/>
      <c r="V120" s="273"/>
    </row>
    <row r="121" spans="1:22" s="141" customFormat="1" ht="139.5" customHeight="1">
      <c r="A121" s="137"/>
      <c r="B121" s="59"/>
      <c r="C121" s="42"/>
      <c r="D121" s="48"/>
      <c r="E121" s="49"/>
      <c r="F121" s="49"/>
      <c r="G121" s="150"/>
      <c r="H121" s="14" t="s">
        <v>82</v>
      </c>
      <c r="I121" s="50" t="s">
        <v>80</v>
      </c>
      <c r="J121" s="48">
        <v>1901</v>
      </c>
      <c r="K121" s="48">
        <v>1508</v>
      </c>
      <c r="L121" s="48"/>
      <c r="M121" s="45">
        <f>K121/J121*100</f>
        <v>79.32667017359285</v>
      </c>
      <c r="N121" s="48"/>
      <c r="O121" s="48"/>
      <c r="P121" s="48"/>
      <c r="Q121" s="48"/>
      <c r="R121" s="65" t="s">
        <v>183</v>
      </c>
      <c r="U121" s="175">
        <f>K121/J121</f>
        <v>0.7932667017359285</v>
      </c>
      <c r="V121" s="273"/>
    </row>
    <row r="122" spans="1:22" s="141" customFormat="1" ht="49.5" customHeight="1">
      <c r="A122" s="137"/>
      <c r="B122" s="59">
        <v>4</v>
      </c>
      <c r="C122" s="42"/>
      <c r="D122" s="48"/>
      <c r="E122" s="49"/>
      <c r="F122" s="49"/>
      <c r="G122" s="150"/>
      <c r="H122" s="14" t="s">
        <v>81</v>
      </c>
      <c r="I122" s="48" t="s">
        <v>14</v>
      </c>
      <c r="J122" s="48">
        <v>10</v>
      </c>
      <c r="K122" s="48">
        <v>14</v>
      </c>
      <c r="L122" s="48"/>
      <c r="M122" s="45">
        <f t="shared" si="7"/>
        <v>140</v>
      </c>
      <c r="N122" s="48"/>
      <c r="O122" s="48"/>
      <c r="P122" s="48"/>
      <c r="Q122" s="48"/>
      <c r="R122" s="65" t="s">
        <v>177</v>
      </c>
      <c r="U122" s="175">
        <f>K122/J122</f>
        <v>1.4</v>
      </c>
      <c r="V122" s="273"/>
    </row>
    <row r="123" spans="1:22" s="141" customFormat="1" ht="33.75" customHeight="1">
      <c r="A123" s="137"/>
      <c r="B123" s="59"/>
      <c r="C123" s="58"/>
      <c r="D123" s="48"/>
      <c r="E123" s="49"/>
      <c r="F123" s="49"/>
      <c r="G123" s="150"/>
      <c r="H123" s="14" t="s">
        <v>184</v>
      </c>
      <c r="I123" s="48" t="s">
        <v>14</v>
      </c>
      <c r="J123" s="48">
        <v>2</v>
      </c>
      <c r="K123" s="48">
        <v>2</v>
      </c>
      <c r="L123" s="48"/>
      <c r="M123" s="45">
        <f t="shared" si="7"/>
        <v>100</v>
      </c>
      <c r="N123" s="48"/>
      <c r="O123" s="48"/>
      <c r="P123" s="48"/>
      <c r="Q123" s="48"/>
      <c r="R123" s="65"/>
      <c r="U123" s="175">
        <f>K123/J123</f>
        <v>1</v>
      </c>
      <c r="V123" s="278"/>
    </row>
    <row r="124" spans="1:22" s="141" customFormat="1" ht="43.5" customHeight="1">
      <c r="A124" s="137"/>
      <c r="B124" s="69"/>
      <c r="C124" s="70"/>
      <c r="D124" s="14" t="s">
        <v>44</v>
      </c>
      <c r="E124" s="54">
        <v>5602.8</v>
      </c>
      <c r="F124" s="54">
        <v>5537.5</v>
      </c>
      <c r="G124" s="30">
        <f>F124/E124*100</f>
        <v>98.83451131577068</v>
      </c>
      <c r="H124" s="72"/>
      <c r="I124" s="159"/>
      <c r="J124" s="71"/>
      <c r="K124" s="71"/>
      <c r="L124" s="71"/>
      <c r="M124" s="71"/>
      <c r="N124" s="71"/>
      <c r="O124" s="71"/>
      <c r="P124" s="71"/>
      <c r="Q124" s="71"/>
      <c r="R124" s="213" t="s">
        <v>214</v>
      </c>
      <c r="U124" s="175"/>
      <c r="V124" s="273"/>
    </row>
    <row r="125" spans="1:22" s="141" customFormat="1" ht="38.25" customHeight="1">
      <c r="A125" s="137"/>
      <c r="B125" s="69"/>
      <c r="C125" s="70"/>
      <c r="D125" s="14" t="s">
        <v>45</v>
      </c>
      <c r="E125" s="54">
        <v>1290.8</v>
      </c>
      <c r="F125" s="54">
        <v>912.7</v>
      </c>
      <c r="G125" s="30">
        <f>F125/E125*100</f>
        <v>70.70808800743725</v>
      </c>
      <c r="H125" s="72"/>
      <c r="I125" s="159"/>
      <c r="J125" s="71"/>
      <c r="K125" s="71"/>
      <c r="L125" s="71"/>
      <c r="M125" s="71"/>
      <c r="N125" s="71"/>
      <c r="O125" s="71"/>
      <c r="P125" s="71"/>
      <c r="Q125" s="71"/>
      <c r="R125" s="213" t="s">
        <v>213</v>
      </c>
      <c r="U125" s="175"/>
      <c r="V125" s="273"/>
    </row>
    <row r="126" spans="1:22" s="141" customFormat="1" ht="69" customHeight="1">
      <c r="A126" s="137"/>
      <c r="B126" s="59"/>
      <c r="C126" s="73"/>
      <c r="D126" s="14" t="s">
        <v>46</v>
      </c>
      <c r="E126" s="54">
        <v>1251</v>
      </c>
      <c r="F126" s="54">
        <v>1230</v>
      </c>
      <c r="G126" s="30">
        <f>F126/E126*100</f>
        <v>98.32134292565947</v>
      </c>
      <c r="H126" s="74"/>
      <c r="I126" s="75"/>
      <c r="J126" s="75"/>
      <c r="K126" s="75"/>
      <c r="L126" s="75"/>
      <c r="M126" s="75"/>
      <c r="N126" s="75"/>
      <c r="O126" s="75"/>
      <c r="P126" s="75"/>
      <c r="Q126" s="75"/>
      <c r="R126" s="213" t="s">
        <v>185</v>
      </c>
      <c r="U126" s="175"/>
      <c r="V126" s="273"/>
    </row>
    <row r="127" spans="1:22" s="141" customFormat="1" ht="61.5" customHeight="1">
      <c r="A127" s="137"/>
      <c r="B127" s="59"/>
      <c r="C127" s="58"/>
      <c r="D127" s="14" t="s">
        <v>47</v>
      </c>
      <c r="E127" s="54">
        <v>79.7</v>
      </c>
      <c r="F127" s="54">
        <v>79.7</v>
      </c>
      <c r="G127" s="30">
        <f>F127/E127*100</f>
        <v>100</v>
      </c>
      <c r="H127" s="77"/>
      <c r="I127" s="48"/>
      <c r="J127" s="48"/>
      <c r="K127" s="48"/>
      <c r="L127" s="48"/>
      <c r="M127" s="48"/>
      <c r="N127" s="48"/>
      <c r="O127" s="48"/>
      <c r="P127" s="48"/>
      <c r="Q127" s="48"/>
      <c r="R127" s="201"/>
      <c r="U127" s="175"/>
      <c r="V127" s="273"/>
    </row>
    <row r="128" spans="1:26" s="141" customFormat="1" ht="35.25" customHeight="1">
      <c r="A128" s="137"/>
      <c r="B128" s="59"/>
      <c r="C128" s="58"/>
      <c r="D128" s="214" t="s">
        <v>67</v>
      </c>
      <c r="E128" s="215">
        <f>SUM(E124:E127)</f>
        <v>8224.300000000001</v>
      </c>
      <c r="F128" s="215">
        <f>SUM(F124:F127)</f>
        <v>7759.9</v>
      </c>
      <c r="G128" s="216">
        <f>F128/E128*100</f>
        <v>94.35331882348648</v>
      </c>
      <c r="H128" s="77"/>
      <c r="I128" s="48"/>
      <c r="J128" s="48"/>
      <c r="K128" s="48"/>
      <c r="L128" s="48"/>
      <c r="M128" s="45"/>
      <c r="N128" s="48"/>
      <c r="O128" s="48"/>
      <c r="P128" s="48"/>
      <c r="Q128" s="48"/>
      <c r="R128" s="201"/>
      <c r="U128" s="175">
        <f>F128/E128</f>
        <v>0.9435331882348648</v>
      </c>
      <c r="V128" s="275">
        <f>((U123+U122+U121+U119+U118+U116+U115+U114+U128)/9)</f>
        <v>1.1246713639125752</v>
      </c>
      <c r="Z128" s="141" t="s">
        <v>314</v>
      </c>
    </row>
    <row r="129" spans="1:22" s="141" customFormat="1" ht="189" customHeight="1">
      <c r="A129" s="137"/>
      <c r="B129" s="59"/>
      <c r="C129" s="58"/>
      <c r="D129" s="296" t="s">
        <v>302</v>
      </c>
      <c r="E129" s="297"/>
      <c r="F129" s="297"/>
      <c r="G129" s="297"/>
      <c r="H129" s="297"/>
      <c r="I129" s="297"/>
      <c r="J129" s="297"/>
      <c r="K129" s="297"/>
      <c r="L129" s="297"/>
      <c r="M129" s="297"/>
      <c r="N129" s="297"/>
      <c r="O129" s="297"/>
      <c r="P129" s="297"/>
      <c r="Q129" s="297"/>
      <c r="R129" s="298"/>
      <c r="U129" s="175"/>
      <c r="V129" s="273"/>
    </row>
    <row r="130" spans="1:22" s="141" customFormat="1" ht="194.25" customHeight="1">
      <c r="A130" s="137"/>
      <c r="B130" s="59"/>
      <c r="C130" s="58"/>
      <c r="D130" s="296" t="s">
        <v>303</v>
      </c>
      <c r="E130" s="297"/>
      <c r="F130" s="297"/>
      <c r="G130" s="297"/>
      <c r="H130" s="297"/>
      <c r="I130" s="297"/>
      <c r="J130" s="297"/>
      <c r="K130" s="297"/>
      <c r="L130" s="297"/>
      <c r="M130" s="297"/>
      <c r="N130" s="297"/>
      <c r="O130" s="297"/>
      <c r="P130" s="297"/>
      <c r="Q130" s="297"/>
      <c r="R130" s="298"/>
      <c r="U130" s="175"/>
      <c r="V130" s="273"/>
    </row>
    <row r="131" spans="1:22" s="244" customFormat="1" ht="89.25" customHeight="1">
      <c r="A131" s="240"/>
      <c r="B131" s="241">
        <v>7</v>
      </c>
      <c r="C131" s="308" t="s">
        <v>158</v>
      </c>
      <c r="D131" s="309"/>
      <c r="E131" s="309"/>
      <c r="F131" s="309"/>
      <c r="G131" s="309"/>
      <c r="H131" s="309"/>
      <c r="I131" s="309"/>
      <c r="J131" s="309"/>
      <c r="K131" s="309"/>
      <c r="L131" s="309"/>
      <c r="M131" s="309"/>
      <c r="N131" s="309"/>
      <c r="O131" s="309"/>
      <c r="P131" s="309"/>
      <c r="Q131" s="309"/>
      <c r="R131" s="310"/>
      <c r="U131" s="245"/>
      <c r="V131" s="279"/>
    </row>
    <row r="132" spans="2:22" ht="33" customHeight="1">
      <c r="B132" s="39"/>
      <c r="C132" s="299" t="s">
        <v>83</v>
      </c>
      <c r="D132" s="300"/>
      <c r="E132" s="300"/>
      <c r="F132" s="300"/>
      <c r="G132" s="300"/>
      <c r="H132" s="300"/>
      <c r="I132" s="300"/>
      <c r="J132" s="300"/>
      <c r="K132" s="300"/>
      <c r="L132" s="300"/>
      <c r="M132" s="300"/>
      <c r="N132" s="300"/>
      <c r="O132" s="300"/>
      <c r="P132" s="300"/>
      <c r="Q132" s="300"/>
      <c r="R132" s="301"/>
      <c r="U132" s="187"/>
      <c r="V132" s="270"/>
    </row>
    <row r="133" spans="2:22" ht="48" customHeight="1">
      <c r="B133" s="39"/>
      <c r="C133" s="339" t="s">
        <v>123</v>
      </c>
      <c r="D133" s="329"/>
      <c r="E133" s="329"/>
      <c r="F133" s="329"/>
      <c r="G133" s="329"/>
      <c r="H133" s="329"/>
      <c r="I133" s="329"/>
      <c r="J133" s="329"/>
      <c r="K133" s="329"/>
      <c r="L133" s="329"/>
      <c r="M133" s="329"/>
      <c r="N133" s="329"/>
      <c r="O133" s="329"/>
      <c r="P133" s="329"/>
      <c r="Q133" s="329"/>
      <c r="R133" s="330"/>
      <c r="U133" s="187"/>
      <c r="V133" s="270"/>
    </row>
    <row r="134" spans="2:22" ht="75.75" customHeight="1">
      <c r="B134" s="39"/>
      <c r="C134" s="31"/>
      <c r="D134" s="1" t="s">
        <v>16</v>
      </c>
      <c r="E134" s="1" t="s">
        <v>2</v>
      </c>
      <c r="F134" s="1" t="s">
        <v>3</v>
      </c>
      <c r="G134" s="9" t="s">
        <v>29</v>
      </c>
      <c r="H134" s="1" t="s">
        <v>4</v>
      </c>
      <c r="I134" s="78" t="s">
        <v>5</v>
      </c>
      <c r="J134" s="1" t="s">
        <v>6</v>
      </c>
      <c r="K134" s="1" t="s">
        <v>7</v>
      </c>
      <c r="L134" s="2" t="s">
        <v>8</v>
      </c>
      <c r="M134" s="2" t="s">
        <v>10</v>
      </c>
      <c r="N134" s="2" t="s">
        <v>124</v>
      </c>
      <c r="O134" s="2"/>
      <c r="P134" s="2"/>
      <c r="Q134" s="2" t="s">
        <v>122</v>
      </c>
      <c r="R134" s="207" t="s">
        <v>121</v>
      </c>
      <c r="U134" s="187"/>
      <c r="V134" s="270"/>
    </row>
    <row r="135" spans="2:22" ht="106.5" customHeight="1">
      <c r="B135" s="39">
        <v>1</v>
      </c>
      <c r="C135" s="7"/>
      <c r="D135" s="7"/>
      <c r="E135" s="7"/>
      <c r="F135" s="7"/>
      <c r="G135" s="9"/>
      <c r="H135" s="14" t="s">
        <v>145</v>
      </c>
      <c r="I135" s="154" t="s">
        <v>13</v>
      </c>
      <c r="J135" s="37">
        <v>95</v>
      </c>
      <c r="K135" s="37">
        <v>100</v>
      </c>
      <c r="L135" s="50">
        <f>K135/J135*100</f>
        <v>105.26315789473684</v>
      </c>
      <c r="M135" s="152">
        <f>K135/J135*100</f>
        <v>105.26315789473684</v>
      </c>
      <c r="N135" s="6"/>
      <c r="O135" s="6"/>
      <c r="P135" s="6"/>
      <c r="Q135" s="6"/>
      <c r="R135" s="213" t="s">
        <v>194</v>
      </c>
      <c r="U135" s="187">
        <f>K135/J135</f>
        <v>1.0526315789473684</v>
      </c>
      <c r="V135" s="270"/>
    </row>
    <row r="136" spans="1:22" s="141" customFormat="1" ht="107.25" customHeight="1">
      <c r="A136" s="137"/>
      <c r="B136" s="59">
        <v>2</v>
      </c>
      <c r="C136" s="42"/>
      <c r="D136" s="48"/>
      <c r="E136" s="49"/>
      <c r="F136" s="49"/>
      <c r="G136" s="9"/>
      <c r="H136" s="14" t="s">
        <v>144</v>
      </c>
      <c r="I136" s="38" t="s">
        <v>13</v>
      </c>
      <c r="J136" s="37">
        <v>74.4</v>
      </c>
      <c r="K136" s="37">
        <v>54.9</v>
      </c>
      <c r="L136" s="50">
        <f>K136/J136*100</f>
        <v>73.79032258064515</v>
      </c>
      <c r="M136" s="152">
        <f>J136/K136*100</f>
        <v>135.51912568306014</v>
      </c>
      <c r="N136" s="48"/>
      <c r="O136" s="48"/>
      <c r="P136" s="48"/>
      <c r="Q136" s="64"/>
      <c r="R136" s="213" t="s">
        <v>215</v>
      </c>
      <c r="U136" s="187">
        <f>J136/K136</f>
        <v>1.3551912568306013</v>
      </c>
      <c r="V136" s="273"/>
    </row>
    <row r="137" spans="2:22" ht="48" customHeight="1">
      <c r="B137" s="39">
        <v>3</v>
      </c>
      <c r="C137" s="7"/>
      <c r="D137" s="7"/>
      <c r="E137" s="7"/>
      <c r="F137" s="7"/>
      <c r="G137" s="9"/>
      <c r="H137" s="18" t="s">
        <v>195</v>
      </c>
      <c r="I137" s="15" t="s">
        <v>84</v>
      </c>
      <c r="J137" s="16">
        <v>3.7</v>
      </c>
      <c r="K137" s="16">
        <v>2.5</v>
      </c>
      <c r="L137" s="50">
        <f>K137/J137*100</f>
        <v>67.56756756756756</v>
      </c>
      <c r="M137" s="152">
        <f>K137/J137*100</f>
        <v>67.56756756756756</v>
      </c>
      <c r="N137" s="48"/>
      <c r="O137" s="48"/>
      <c r="P137" s="48"/>
      <c r="Q137" s="64"/>
      <c r="R137" s="213" t="s">
        <v>196</v>
      </c>
      <c r="U137" s="187">
        <f>K137/J137</f>
        <v>0.6756756756756757</v>
      </c>
      <c r="V137" s="270"/>
    </row>
    <row r="138" spans="2:22" ht="24" customHeight="1">
      <c r="B138" s="39"/>
      <c r="C138" s="7"/>
      <c r="D138" s="7"/>
      <c r="E138" s="7"/>
      <c r="F138" s="7"/>
      <c r="G138" s="5"/>
      <c r="H138" s="18" t="s">
        <v>197</v>
      </c>
      <c r="I138" s="16" t="s">
        <v>17</v>
      </c>
      <c r="J138" s="16">
        <v>1</v>
      </c>
      <c r="K138" s="16">
        <v>1</v>
      </c>
      <c r="L138" s="48"/>
      <c r="M138" s="152">
        <f>K138/J138*100</f>
        <v>100</v>
      </c>
      <c r="N138" s="48"/>
      <c r="O138" s="48"/>
      <c r="P138" s="48"/>
      <c r="Q138" s="48"/>
      <c r="R138" s="222"/>
      <c r="U138" s="187">
        <f>K138/J138</f>
        <v>1</v>
      </c>
      <c r="V138" s="270"/>
    </row>
    <row r="139" spans="2:22" ht="30" customHeight="1">
      <c r="B139" s="39"/>
      <c r="C139" s="6"/>
      <c r="D139" s="14" t="s">
        <v>49</v>
      </c>
      <c r="E139" s="14">
        <v>11570.8</v>
      </c>
      <c r="F139" s="14">
        <v>11570.8</v>
      </c>
      <c r="G139" s="80">
        <f>F139/E139*100</f>
        <v>100</v>
      </c>
      <c r="H139" s="44"/>
      <c r="I139" s="48"/>
      <c r="J139" s="79"/>
      <c r="K139" s="79"/>
      <c r="L139" s="79"/>
      <c r="M139" s="153"/>
      <c r="N139" s="48"/>
      <c r="O139" s="48"/>
      <c r="P139" s="48"/>
      <c r="Q139" s="48"/>
      <c r="R139" s="65"/>
      <c r="U139" s="187"/>
      <c r="V139" s="270"/>
    </row>
    <row r="140" spans="1:22" s="141" customFormat="1" ht="30" customHeight="1">
      <c r="A140" s="137"/>
      <c r="B140" s="59"/>
      <c r="C140" s="42"/>
      <c r="D140" s="14" t="s">
        <v>50</v>
      </c>
      <c r="E140" s="14">
        <v>0</v>
      </c>
      <c r="F140" s="14">
        <v>0</v>
      </c>
      <c r="G140" s="176">
        <v>0</v>
      </c>
      <c r="H140" s="81"/>
      <c r="I140" s="181"/>
      <c r="J140" s="181"/>
      <c r="K140" s="181"/>
      <c r="L140" s="55"/>
      <c r="M140" s="177"/>
      <c r="N140" s="181"/>
      <c r="O140" s="181"/>
      <c r="P140" s="181"/>
      <c r="Q140" s="181"/>
      <c r="R140" s="217"/>
      <c r="U140" s="175"/>
      <c r="V140" s="273"/>
    </row>
    <row r="141" spans="2:22" ht="60.75" customHeight="1">
      <c r="B141" s="39"/>
      <c r="C141" s="7"/>
      <c r="D141" s="14" t="s">
        <v>51</v>
      </c>
      <c r="E141" s="14">
        <v>34118.7</v>
      </c>
      <c r="F141" s="14">
        <v>28574.5</v>
      </c>
      <c r="G141" s="80">
        <f>F141/E141*100</f>
        <v>83.75026012128247</v>
      </c>
      <c r="H141" s="14"/>
      <c r="I141" s="153"/>
      <c r="J141" s="7"/>
      <c r="K141" s="7"/>
      <c r="L141" s="4"/>
      <c r="M141" s="152"/>
      <c r="N141" s="48"/>
      <c r="O141" s="48"/>
      <c r="P141" s="48"/>
      <c r="Q141" s="48"/>
      <c r="R141" s="213" t="s">
        <v>217</v>
      </c>
      <c r="U141" s="187"/>
      <c r="V141" s="270"/>
    </row>
    <row r="142" spans="1:22" s="141" customFormat="1" ht="30" customHeight="1">
      <c r="A142" s="137"/>
      <c r="B142" s="59"/>
      <c r="C142" s="42"/>
      <c r="D142" s="14" t="s">
        <v>52</v>
      </c>
      <c r="E142" s="143">
        <v>100.7</v>
      </c>
      <c r="F142" s="143">
        <v>100.7</v>
      </c>
      <c r="G142" s="80">
        <f>F142/E142*100</f>
        <v>100</v>
      </c>
      <c r="H142" s="14"/>
      <c r="I142" s="48"/>
      <c r="J142" s="48"/>
      <c r="K142" s="48"/>
      <c r="L142" s="50"/>
      <c r="M142" s="152"/>
      <c r="N142" s="48"/>
      <c r="O142" s="48"/>
      <c r="P142" s="48"/>
      <c r="Q142" s="48"/>
      <c r="R142" s="201"/>
      <c r="U142" s="175"/>
      <c r="V142" s="273"/>
    </row>
    <row r="143" spans="2:26" s="137" customFormat="1" ht="30" customHeight="1">
      <c r="B143" s="82"/>
      <c r="C143" s="83"/>
      <c r="D143" s="84" t="s">
        <v>67</v>
      </c>
      <c r="E143" s="84">
        <f>SUM(E139:E142)</f>
        <v>45790.2</v>
      </c>
      <c r="F143" s="84">
        <f>SUM(F139:F142)</f>
        <v>40246</v>
      </c>
      <c r="G143" s="178">
        <f>F143/E143*100</f>
        <v>87.89216906674355</v>
      </c>
      <c r="H143" s="85"/>
      <c r="I143" s="75"/>
      <c r="J143" s="75"/>
      <c r="K143" s="75"/>
      <c r="L143" s="86"/>
      <c r="M143" s="76">
        <f>SUM(M135:M137)/7</f>
        <v>44.04997873505208</v>
      </c>
      <c r="N143" s="76"/>
      <c r="O143" s="76"/>
      <c r="P143" s="76"/>
      <c r="Q143" s="76"/>
      <c r="R143" s="218"/>
      <c r="U143" s="165">
        <f>F143/E143</f>
        <v>0.8789216906674354</v>
      </c>
      <c r="V143" s="286">
        <f>((U143+U138+U137+U136+U135)/5)</f>
        <v>0.9924840404242161</v>
      </c>
      <c r="Z143" s="137" t="s">
        <v>314</v>
      </c>
    </row>
    <row r="144" spans="1:22" s="141" customFormat="1" ht="409.5" customHeight="1">
      <c r="A144" s="137"/>
      <c r="B144" s="87"/>
      <c r="C144" s="88"/>
      <c r="D144" s="292" t="s">
        <v>304</v>
      </c>
      <c r="E144" s="293"/>
      <c r="F144" s="293"/>
      <c r="G144" s="293"/>
      <c r="H144" s="293"/>
      <c r="I144" s="293"/>
      <c r="J144" s="293"/>
      <c r="K144" s="293"/>
      <c r="L144" s="293"/>
      <c r="M144" s="293"/>
      <c r="N144" s="293"/>
      <c r="O144" s="293"/>
      <c r="P144" s="293"/>
      <c r="Q144" s="293"/>
      <c r="R144" s="294"/>
      <c r="U144" s="175"/>
      <c r="V144" s="273"/>
    </row>
    <row r="145" spans="1:22" s="141" customFormat="1" ht="275.25" customHeight="1">
      <c r="A145" s="137"/>
      <c r="B145" s="87"/>
      <c r="C145" s="88"/>
      <c r="D145" s="293" t="s">
        <v>216</v>
      </c>
      <c r="E145" s="293"/>
      <c r="F145" s="293"/>
      <c r="G145" s="293"/>
      <c r="H145" s="293"/>
      <c r="I145" s="293"/>
      <c r="J145" s="293"/>
      <c r="K145" s="293"/>
      <c r="L145" s="293"/>
      <c r="M145" s="293"/>
      <c r="N145" s="293"/>
      <c r="O145" s="293"/>
      <c r="P145" s="293"/>
      <c r="Q145" s="293"/>
      <c r="R145" s="294"/>
      <c r="U145" s="175"/>
      <c r="V145" s="273"/>
    </row>
    <row r="146" spans="1:22" s="244" customFormat="1" ht="66.75" customHeight="1">
      <c r="A146" s="240"/>
      <c r="B146" s="241">
        <v>8</v>
      </c>
      <c r="C146" s="308" t="s">
        <v>53</v>
      </c>
      <c r="D146" s="309"/>
      <c r="E146" s="309"/>
      <c r="F146" s="309"/>
      <c r="G146" s="309"/>
      <c r="H146" s="309"/>
      <c r="I146" s="309"/>
      <c r="J146" s="309"/>
      <c r="K146" s="309"/>
      <c r="L146" s="309"/>
      <c r="M146" s="309"/>
      <c r="N146" s="309"/>
      <c r="O146" s="309"/>
      <c r="P146" s="309"/>
      <c r="Q146" s="309"/>
      <c r="R146" s="310"/>
      <c r="U146" s="245"/>
      <c r="V146" s="279"/>
    </row>
    <row r="147" spans="2:22" ht="67.5" customHeight="1">
      <c r="B147" s="39"/>
      <c r="C147" s="299" t="s">
        <v>85</v>
      </c>
      <c r="D147" s="300"/>
      <c r="E147" s="300"/>
      <c r="F147" s="300"/>
      <c r="G147" s="300"/>
      <c r="H147" s="300"/>
      <c r="I147" s="300"/>
      <c r="J147" s="300"/>
      <c r="K147" s="300"/>
      <c r="L147" s="300"/>
      <c r="M147" s="300"/>
      <c r="N147" s="300"/>
      <c r="O147" s="300"/>
      <c r="P147" s="300"/>
      <c r="Q147" s="300"/>
      <c r="R147" s="301"/>
      <c r="U147" s="187"/>
      <c r="V147" s="270"/>
    </row>
    <row r="148" spans="2:22" ht="126.75" customHeight="1">
      <c r="B148" s="39"/>
      <c r="C148" s="299" t="s">
        <v>132</v>
      </c>
      <c r="D148" s="300"/>
      <c r="E148" s="300"/>
      <c r="F148" s="300"/>
      <c r="G148" s="300"/>
      <c r="H148" s="329"/>
      <c r="I148" s="300"/>
      <c r="J148" s="300"/>
      <c r="K148" s="300"/>
      <c r="L148" s="300"/>
      <c r="M148" s="300"/>
      <c r="N148" s="300"/>
      <c r="O148" s="300"/>
      <c r="P148" s="300"/>
      <c r="Q148" s="300"/>
      <c r="R148" s="301"/>
      <c r="U148" s="187"/>
      <c r="V148" s="270"/>
    </row>
    <row r="149" spans="2:22" ht="102" customHeight="1">
      <c r="B149" s="39"/>
      <c r="C149" s="31"/>
      <c r="D149" s="1" t="s">
        <v>16</v>
      </c>
      <c r="E149" s="1" t="s">
        <v>2</v>
      </c>
      <c r="F149" s="1" t="s">
        <v>3</v>
      </c>
      <c r="G149" s="9" t="s">
        <v>29</v>
      </c>
      <c r="H149" s="1" t="s">
        <v>4</v>
      </c>
      <c r="I149" s="78" t="s">
        <v>5</v>
      </c>
      <c r="J149" s="1" t="s">
        <v>6</v>
      </c>
      <c r="K149" s="1" t="s">
        <v>7</v>
      </c>
      <c r="L149" s="2" t="s">
        <v>8</v>
      </c>
      <c r="M149" s="2" t="s">
        <v>10</v>
      </c>
      <c r="N149" s="2" t="s">
        <v>124</v>
      </c>
      <c r="O149" s="2"/>
      <c r="P149" s="2"/>
      <c r="Q149" s="2" t="s">
        <v>122</v>
      </c>
      <c r="R149" s="207" t="s">
        <v>121</v>
      </c>
      <c r="U149" s="187"/>
      <c r="V149" s="270"/>
    </row>
    <row r="150" spans="1:22" s="141" customFormat="1" ht="72" customHeight="1">
      <c r="A150" s="137"/>
      <c r="B150" s="59">
        <v>1</v>
      </c>
      <c r="C150" s="42"/>
      <c r="D150" s="48"/>
      <c r="E150" s="49"/>
      <c r="F150" s="49"/>
      <c r="G150" s="9"/>
      <c r="H150" s="89" t="s">
        <v>141</v>
      </c>
      <c r="I150" s="50" t="s">
        <v>133</v>
      </c>
      <c r="J150" s="48">
        <v>30000</v>
      </c>
      <c r="K150" s="48">
        <v>30000</v>
      </c>
      <c r="L150" s="48"/>
      <c r="M150" s="45">
        <f>K150/J150*100</f>
        <v>100</v>
      </c>
      <c r="N150" s="64"/>
      <c r="O150" s="64"/>
      <c r="P150" s="64"/>
      <c r="Q150" s="64"/>
      <c r="R150" s="65"/>
      <c r="U150" s="175">
        <f>K150/J150</f>
        <v>1</v>
      </c>
      <c r="V150" s="273"/>
    </row>
    <row r="151" spans="1:22" s="141" customFormat="1" ht="81.75" customHeight="1">
      <c r="A151" s="137"/>
      <c r="B151" s="59">
        <v>2</v>
      </c>
      <c r="C151" s="42"/>
      <c r="D151" s="48"/>
      <c r="E151" s="49"/>
      <c r="F151" s="49"/>
      <c r="G151" s="9"/>
      <c r="H151" s="89" t="s">
        <v>140</v>
      </c>
      <c r="I151" s="50" t="s">
        <v>133</v>
      </c>
      <c r="J151" s="48">
        <v>45000</v>
      </c>
      <c r="K151" s="48">
        <v>13000</v>
      </c>
      <c r="L151" s="48"/>
      <c r="M151" s="45">
        <f>K151/J151*100</f>
        <v>28.888888888888886</v>
      </c>
      <c r="N151" s="64"/>
      <c r="O151" s="64"/>
      <c r="P151" s="64"/>
      <c r="Q151" s="64"/>
      <c r="R151" s="285" t="s">
        <v>218</v>
      </c>
      <c r="U151" s="175">
        <f>K151/J151</f>
        <v>0.28888888888888886</v>
      </c>
      <c r="V151" s="273"/>
    </row>
    <row r="152" spans="1:22" s="141" customFormat="1" ht="61.5" customHeight="1">
      <c r="A152" s="137"/>
      <c r="B152" s="59">
        <v>3</v>
      </c>
      <c r="C152" s="42"/>
      <c r="D152" s="48"/>
      <c r="E152" s="49"/>
      <c r="F152" s="49"/>
      <c r="G152" s="9"/>
      <c r="H152" s="89" t="s">
        <v>139</v>
      </c>
      <c r="I152" s="50" t="s">
        <v>134</v>
      </c>
      <c r="J152" s="48">
        <v>12.46</v>
      </c>
      <c r="K152" s="48">
        <v>7.4</v>
      </c>
      <c r="L152" s="48"/>
      <c r="M152" s="45">
        <f>K152/J152*100</f>
        <v>59.3900481540931</v>
      </c>
      <c r="N152" s="64"/>
      <c r="O152" s="64"/>
      <c r="P152" s="64"/>
      <c r="Q152" s="64"/>
      <c r="R152" s="285" t="s">
        <v>219</v>
      </c>
      <c r="U152" s="175">
        <f>K152/J152</f>
        <v>0.593900481540931</v>
      </c>
      <c r="V152" s="273"/>
    </row>
    <row r="153" spans="1:22" s="141" customFormat="1" ht="103.5" customHeight="1">
      <c r="A153" s="137"/>
      <c r="B153" s="59">
        <v>4</v>
      </c>
      <c r="C153" s="42"/>
      <c r="D153" s="48"/>
      <c r="E153" s="49"/>
      <c r="F153" s="49"/>
      <c r="G153" s="9"/>
      <c r="H153" s="89" t="s">
        <v>138</v>
      </c>
      <c r="I153" s="50" t="s">
        <v>135</v>
      </c>
      <c r="J153" s="48">
        <v>16500</v>
      </c>
      <c r="K153" s="48">
        <v>16500</v>
      </c>
      <c r="L153" s="48"/>
      <c r="M153" s="45">
        <f>K153/J153*100</f>
        <v>100</v>
      </c>
      <c r="N153" s="64"/>
      <c r="O153" s="64"/>
      <c r="P153" s="64"/>
      <c r="Q153" s="64"/>
      <c r="R153" s="222" t="s">
        <v>220</v>
      </c>
      <c r="U153" s="175">
        <f>K153/J153</f>
        <v>1</v>
      </c>
      <c r="V153" s="273"/>
    </row>
    <row r="154" spans="1:22" s="141" customFormat="1" ht="45" customHeight="1">
      <c r="A154" s="137"/>
      <c r="B154" s="59">
        <v>5</v>
      </c>
      <c r="C154" s="42"/>
      <c r="D154" s="180"/>
      <c r="E154" s="68"/>
      <c r="F154" s="68"/>
      <c r="G154" s="9"/>
      <c r="H154" s="18" t="s">
        <v>137</v>
      </c>
      <c r="I154" s="50" t="s">
        <v>136</v>
      </c>
      <c r="J154" s="90">
        <v>0.845</v>
      </c>
      <c r="K154" s="90">
        <v>0.845</v>
      </c>
      <c r="L154" s="48"/>
      <c r="M154" s="45">
        <f>K154/J154*100</f>
        <v>100</v>
      </c>
      <c r="N154" s="64"/>
      <c r="O154" s="64"/>
      <c r="P154" s="64"/>
      <c r="Q154" s="64"/>
      <c r="R154" s="222"/>
      <c r="U154" s="175">
        <f>K154/J154</f>
        <v>1</v>
      </c>
      <c r="V154" s="273"/>
    </row>
    <row r="155" spans="1:22" s="141" customFormat="1" ht="32.25" customHeight="1" hidden="1">
      <c r="A155" s="137"/>
      <c r="B155" s="59"/>
      <c r="C155" s="58"/>
      <c r="D155" s="14" t="s">
        <v>27</v>
      </c>
      <c r="E155" s="54">
        <v>0</v>
      </c>
      <c r="F155" s="54">
        <v>0</v>
      </c>
      <c r="G155" s="29">
        <v>0</v>
      </c>
      <c r="H155" s="11"/>
      <c r="I155" s="48"/>
      <c r="J155" s="48"/>
      <c r="K155" s="48"/>
      <c r="L155" s="48"/>
      <c r="M155" s="45"/>
      <c r="N155" s="64"/>
      <c r="O155" s="64"/>
      <c r="P155" s="64"/>
      <c r="Q155" s="64"/>
      <c r="R155" s="222"/>
      <c r="U155" s="175"/>
      <c r="V155" s="273"/>
    </row>
    <row r="156" spans="1:22" s="141" customFormat="1" ht="45" hidden="1">
      <c r="A156" s="137"/>
      <c r="B156" s="59"/>
      <c r="C156" s="58"/>
      <c r="D156" s="14" t="s">
        <v>46</v>
      </c>
      <c r="E156" s="54">
        <v>0</v>
      </c>
      <c r="F156" s="54">
        <v>0</v>
      </c>
      <c r="G156" s="29">
        <v>0</v>
      </c>
      <c r="H156" s="3"/>
      <c r="I156" s="48"/>
      <c r="J156" s="48"/>
      <c r="K156" s="48"/>
      <c r="L156" s="48"/>
      <c r="M156" s="45"/>
      <c r="N156" s="64"/>
      <c r="O156" s="64"/>
      <c r="P156" s="64"/>
      <c r="Q156" s="64"/>
      <c r="R156" s="201"/>
      <c r="U156" s="175"/>
      <c r="V156" s="273"/>
    </row>
    <row r="157" spans="1:22" s="141" customFormat="1" ht="45" customHeight="1">
      <c r="A157" s="137"/>
      <c r="B157" s="59"/>
      <c r="C157" s="58"/>
      <c r="D157" s="14" t="s">
        <v>54</v>
      </c>
      <c r="E157" s="54">
        <v>127.6</v>
      </c>
      <c r="F157" s="54">
        <v>127.6</v>
      </c>
      <c r="G157" s="29">
        <f>F157/E157*100</f>
        <v>100</v>
      </c>
      <c r="H157" s="42"/>
      <c r="I157" s="48"/>
      <c r="J157" s="48"/>
      <c r="K157" s="48"/>
      <c r="L157" s="48"/>
      <c r="M157" s="45"/>
      <c r="N157" s="48"/>
      <c r="O157" s="48"/>
      <c r="P157" s="48"/>
      <c r="Q157" s="64"/>
      <c r="R157" s="201"/>
      <c r="U157" s="175"/>
      <c r="V157" s="273"/>
    </row>
    <row r="158" spans="1:22" s="141" customFormat="1" ht="38.25" customHeight="1" hidden="1">
      <c r="A158" s="137"/>
      <c r="B158" s="59"/>
      <c r="C158" s="58"/>
      <c r="D158" s="14" t="s">
        <v>55</v>
      </c>
      <c r="E158" s="54"/>
      <c r="F158" s="54"/>
      <c r="G158" s="29">
        <v>0</v>
      </c>
      <c r="H158" s="42"/>
      <c r="I158" s="48"/>
      <c r="J158" s="48"/>
      <c r="K158" s="48"/>
      <c r="L158" s="48"/>
      <c r="M158" s="45"/>
      <c r="N158" s="48"/>
      <c r="O158" s="48"/>
      <c r="P158" s="48"/>
      <c r="Q158" s="64"/>
      <c r="R158" s="201"/>
      <c r="U158" s="175"/>
      <c r="V158" s="273"/>
    </row>
    <row r="159" spans="1:22" s="141" customFormat="1" ht="63.75" customHeight="1">
      <c r="A159" s="137"/>
      <c r="B159" s="59"/>
      <c r="C159" s="58"/>
      <c r="D159" s="91" t="s">
        <v>56</v>
      </c>
      <c r="E159" s="159">
        <v>2580</v>
      </c>
      <c r="F159" s="159">
        <v>2500</v>
      </c>
      <c r="G159" s="29">
        <f>F159/E159*100</f>
        <v>96.89922480620154</v>
      </c>
      <c r="H159" s="42"/>
      <c r="I159" s="48"/>
      <c r="J159" s="48"/>
      <c r="K159" s="48"/>
      <c r="L159" s="48"/>
      <c r="M159" s="45"/>
      <c r="N159" s="48"/>
      <c r="O159" s="48"/>
      <c r="P159" s="48"/>
      <c r="Q159" s="64"/>
      <c r="R159" s="246" t="s">
        <v>221</v>
      </c>
      <c r="U159" s="175"/>
      <c r="V159" s="273"/>
    </row>
    <row r="160" spans="1:26" s="141" customFormat="1" ht="85.5" customHeight="1">
      <c r="A160" s="137"/>
      <c r="B160" s="87"/>
      <c r="C160" s="92"/>
      <c r="D160" s="84" t="s">
        <v>67</v>
      </c>
      <c r="E160" s="84">
        <f>SUM(E155:E159)</f>
        <v>2707.6</v>
      </c>
      <c r="F160" s="84">
        <f>SUM(F155:F159)</f>
        <v>2627.6</v>
      </c>
      <c r="G160" s="23">
        <f>F160/E160*100</f>
        <v>97.04535381888019</v>
      </c>
      <c r="H160" s="93"/>
      <c r="I160" s="75"/>
      <c r="J160" s="75"/>
      <c r="K160" s="75"/>
      <c r="L160" s="94"/>
      <c r="M160" s="76">
        <f>SUM(M150:M154)/5</f>
        <v>77.6557874085964</v>
      </c>
      <c r="N160" s="95"/>
      <c r="O160" s="95"/>
      <c r="P160" s="95"/>
      <c r="Q160" s="95"/>
      <c r="R160" s="219"/>
      <c r="U160" s="175">
        <f>F160/E160</f>
        <v>0.9704535381888019</v>
      </c>
      <c r="V160" s="271">
        <f>((U160+U154+U153+U152+U151+U150)/6)</f>
        <v>0.8088738181031037</v>
      </c>
      <c r="Z160" s="141" t="s">
        <v>315</v>
      </c>
    </row>
    <row r="161" spans="1:22" s="141" customFormat="1" ht="409.5" customHeight="1">
      <c r="A161" s="137"/>
      <c r="B161" s="87"/>
      <c r="C161" s="96"/>
      <c r="D161" s="340" t="s">
        <v>222</v>
      </c>
      <c r="E161" s="341"/>
      <c r="F161" s="341"/>
      <c r="G161" s="341"/>
      <c r="H161" s="341"/>
      <c r="I161" s="341"/>
      <c r="J161" s="341"/>
      <c r="K161" s="341"/>
      <c r="L161" s="341"/>
      <c r="M161" s="341"/>
      <c r="N161" s="341"/>
      <c r="O161" s="341"/>
      <c r="P161" s="341"/>
      <c r="Q161" s="341"/>
      <c r="R161" s="342"/>
      <c r="U161" s="190"/>
      <c r="V161" s="273"/>
    </row>
    <row r="162" spans="1:22" s="236" customFormat="1" ht="66.75" customHeight="1">
      <c r="A162" s="234"/>
      <c r="B162" s="241">
        <v>9</v>
      </c>
      <c r="C162" s="308" t="s">
        <v>86</v>
      </c>
      <c r="D162" s="309"/>
      <c r="E162" s="309"/>
      <c r="F162" s="309"/>
      <c r="G162" s="309"/>
      <c r="H162" s="309"/>
      <c r="I162" s="309"/>
      <c r="J162" s="309"/>
      <c r="K162" s="309"/>
      <c r="L162" s="309"/>
      <c r="M162" s="309"/>
      <c r="N162" s="309"/>
      <c r="O162" s="309"/>
      <c r="P162" s="309"/>
      <c r="Q162" s="309"/>
      <c r="R162" s="310"/>
      <c r="U162" s="239"/>
      <c r="V162" s="280"/>
    </row>
    <row r="163" spans="2:22" ht="115.5" customHeight="1">
      <c r="B163" s="39"/>
      <c r="C163" s="299" t="s">
        <v>191</v>
      </c>
      <c r="D163" s="300"/>
      <c r="E163" s="300"/>
      <c r="F163" s="300"/>
      <c r="G163" s="300"/>
      <c r="H163" s="300"/>
      <c r="I163" s="300"/>
      <c r="J163" s="300"/>
      <c r="K163" s="300"/>
      <c r="L163" s="300"/>
      <c r="M163" s="300"/>
      <c r="N163" s="300"/>
      <c r="O163" s="300"/>
      <c r="P163" s="300"/>
      <c r="Q163" s="300"/>
      <c r="R163" s="301"/>
      <c r="U163" s="191"/>
      <c r="V163" s="270"/>
    </row>
    <row r="164" spans="2:22" ht="60" customHeight="1">
      <c r="B164" s="125"/>
      <c r="C164" s="31"/>
      <c r="D164" s="66" t="s">
        <v>16</v>
      </c>
      <c r="E164" s="66" t="s">
        <v>2</v>
      </c>
      <c r="F164" s="66" t="s">
        <v>3</v>
      </c>
      <c r="G164" s="10" t="s">
        <v>29</v>
      </c>
      <c r="H164" s="66" t="s">
        <v>4</v>
      </c>
      <c r="I164" s="66" t="s">
        <v>5</v>
      </c>
      <c r="J164" s="66" t="s">
        <v>6</v>
      </c>
      <c r="K164" s="66" t="s">
        <v>7</v>
      </c>
      <c r="L164" s="189" t="s">
        <v>8</v>
      </c>
      <c r="M164" s="189" t="s">
        <v>10</v>
      </c>
      <c r="N164" s="2" t="s">
        <v>124</v>
      </c>
      <c r="O164" s="2"/>
      <c r="P164" s="2"/>
      <c r="Q164" s="2" t="s">
        <v>122</v>
      </c>
      <c r="R164" s="220" t="s">
        <v>121</v>
      </c>
      <c r="U164" s="191"/>
      <c r="V164" s="270"/>
    </row>
    <row r="165" spans="1:22" s="141" customFormat="1" ht="66" customHeight="1">
      <c r="A165" s="137"/>
      <c r="B165" s="59">
        <v>1</v>
      </c>
      <c r="C165" s="42"/>
      <c r="D165" s="48"/>
      <c r="E165" s="49"/>
      <c r="F165" s="49"/>
      <c r="G165" s="5"/>
      <c r="H165" s="14" t="s">
        <v>87</v>
      </c>
      <c r="I165" s="48" t="s">
        <v>13</v>
      </c>
      <c r="J165" s="48">
        <v>95</v>
      </c>
      <c r="K165" s="48">
        <v>95</v>
      </c>
      <c r="L165" s="48"/>
      <c r="M165" s="45">
        <f>K165/J165*100</f>
        <v>100</v>
      </c>
      <c r="N165" s="48"/>
      <c r="O165" s="48"/>
      <c r="P165" s="48"/>
      <c r="Q165" s="48"/>
      <c r="R165" s="201"/>
      <c r="U165" s="190">
        <f>K165/J165</f>
        <v>1</v>
      </c>
      <c r="V165" s="273"/>
    </row>
    <row r="166" spans="1:22" s="141" customFormat="1" ht="47.25" customHeight="1">
      <c r="A166" s="137"/>
      <c r="B166" s="59">
        <v>2</v>
      </c>
      <c r="C166" s="42"/>
      <c r="D166" s="48"/>
      <c r="E166" s="49"/>
      <c r="F166" s="49"/>
      <c r="G166" s="5"/>
      <c r="H166" s="14" t="s">
        <v>88</v>
      </c>
      <c r="I166" s="48" t="s">
        <v>13</v>
      </c>
      <c r="J166" s="48">
        <v>94</v>
      </c>
      <c r="K166" s="48">
        <v>94</v>
      </c>
      <c r="L166" s="48"/>
      <c r="M166" s="45">
        <f>K166/J166*100</f>
        <v>100</v>
      </c>
      <c r="N166" s="48"/>
      <c r="O166" s="48"/>
      <c r="P166" s="48"/>
      <c r="Q166" s="48"/>
      <c r="R166" s="201"/>
      <c r="U166" s="190">
        <f>K166/J166</f>
        <v>1</v>
      </c>
      <c r="V166" s="273"/>
    </row>
    <row r="167" spans="1:22" s="141" customFormat="1" ht="45">
      <c r="A167" s="137"/>
      <c r="B167" s="59"/>
      <c r="C167" s="42"/>
      <c r="D167" s="14" t="s">
        <v>44</v>
      </c>
      <c r="E167" s="14">
        <v>2865.8</v>
      </c>
      <c r="F167" s="14">
        <v>2865.8</v>
      </c>
      <c r="G167" s="5">
        <f>F167/E167*100</f>
        <v>100</v>
      </c>
      <c r="H167" s="42"/>
      <c r="I167" s="48"/>
      <c r="J167" s="48"/>
      <c r="K167" s="48"/>
      <c r="L167" s="48"/>
      <c r="M167" s="48"/>
      <c r="N167" s="48"/>
      <c r="O167" s="48"/>
      <c r="P167" s="48"/>
      <c r="Q167" s="48"/>
      <c r="R167" s="201"/>
      <c r="U167" s="190"/>
      <c r="V167" s="273"/>
    </row>
    <row r="168" spans="1:22" s="141" customFormat="1" ht="27" customHeight="1" hidden="1">
      <c r="A168" s="137"/>
      <c r="B168" s="59"/>
      <c r="C168" s="42"/>
      <c r="D168" s="14" t="s">
        <v>45</v>
      </c>
      <c r="E168" s="54"/>
      <c r="F168" s="54"/>
      <c r="G168" s="5" t="s">
        <v>58</v>
      </c>
      <c r="H168" s="42"/>
      <c r="I168" s="48"/>
      <c r="J168" s="48"/>
      <c r="K168" s="48"/>
      <c r="L168" s="48"/>
      <c r="M168" s="48"/>
      <c r="N168" s="48"/>
      <c r="O168" s="48"/>
      <c r="P168" s="48"/>
      <c r="Q168" s="48"/>
      <c r="R168" s="201"/>
      <c r="U168" s="190"/>
      <c r="V168" s="273"/>
    </row>
    <row r="169" spans="1:22" s="141" customFormat="1" ht="45">
      <c r="A169" s="137"/>
      <c r="B169" s="59"/>
      <c r="C169" s="42"/>
      <c r="D169" s="14" t="s">
        <v>46</v>
      </c>
      <c r="E169" s="54">
        <v>0</v>
      </c>
      <c r="F169" s="54">
        <v>0</v>
      </c>
      <c r="G169" s="5">
        <v>0</v>
      </c>
      <c r="H169" s="42"/>
      <c r="I169" s="48"/>
      <c r="J169" s="48"/>
      <c r="K169" s="48"/>
      <c r="L169" s="48"/>
      <c r="M169" s="48"/>
      <c r="N169" s="48"/>
      <c r="O169" s="48"/>
      <c r="P169" s="48"/>
      <c r="Q169" s="48"/>
      <c r="R169" s="201"/>
      <c r="U169" s="190"/>
      <c r="V169" s="273"/>
    </row>
    <row r="170" spans="1:22" s="141" customFormat="1" ht="75" hidden="1">
      <c r="A170" s="137"/>
      <c r="B170" s="59"/>
      <c r="C170" s="42"/>
      <c r="D170" s="14" t="s">
        <v>47</v>
      </c>
      <c r="E170" s="54"/>
      <c r="F170" s="54"/>
      <c r="G170" s="5" t="s">
        <v>58</v>
      </c>
      <c r="H170" s="42"/>
      <c r="I170" s="48"/>
      <c r="J170" s="48"/>
      <c r="K170" s="48"/>
      <c r="L170" s="48"/>
      <c r="M170" s="48"/>
      <c r="N170" s="48"/>
      <c r="O170" s="48"/>
      <c r="P170" s="48"/>
      <c r="Q170" s="48"/>
      <c r="R170" s="201"/>
      <c r="U170" s="190"/>
      <c r="V170" s="273"/>
    </row>
    <row r="171" spans="1:22" s="141" customFormat="1" ht="32.25" customHeight="1">
      <c r="A171" s="137"/>
      <c r="B171" s="59"/>
      <c r="C171" s="42"/>
      <c r="D171" s="14" t="s">
        <v>48</v>
      </c>
      <c r="E171" s="54">
        <v>0</v>
      </c>
      <c r="F171" s="54">
        <v>0</v>
      </c>
      <c r="G171" s="5" t="s">
        <v>58</v>
      </c>
      <c r="H171" s="42"/>
      <c r="I171" s="48"/>
      <c r="J171" s="48"/>
      <c r="K171" s="48"/>
      <c r="L171" s="48"/>
      <c r="M171" s="48"/>
      <c r="N171" s="48"/>
      <c r="O171" s="48"/>
      <c r="P171" s="48"/>
      <c r="Q171" s="48"/>
      <c r="R171" s="201"/>
      <c r="U171" s="190"/>
      <c r="V171" s="273"/>
    </row>
    <row r="172" spans="1:26" s="141" customFormat="1" ht="21.75" customHeight="1">
      <c r="A172" s="137"/>
      <c r="B172" s="59"/>
      <c r="C172" s="93"/>
      <c r="D172" s="122" t="s">
        <v>57</v>
      </c>
      <c r="E172" s="122">
        <f>SUM(E167:E171)</f>
        <v>2865.8</v>
      </c>
      <c r="F172" s="122">
        <f>SUM(F167:F171)</f>
        <v>2865.8</v>
      </c>
      <c r="G172" s="23">
        <f>F172/E172*100</f>
        <v>100</v>
      </c>
      <c r="H172" s="93"/>
      <c r="I172" s="75"/>
      <c r="J172" s="75"/>
      <c r="K172" s="75"/>
      <c r="L172" s="75"/>
      <c r="M172" s="75"/>
      <c r="N172" s="48"/>
      <c r="O172" s="48"/>
      <c r="P172" s="48"/>
      <c r="Q172" s="48"/>
      <c r="R172" s="201"/>
      <c r="U172" s="190">
        <f>F172/E172</f>
        <v>1</v>
      </c>
      <c r="V172" s="275">
        <f>((U172+U166+U165)/3)</f>
        <v>1</v>
      </c>
      <c r="Z172" s="141" t="s">
        <v>314</v>
      </c>
    </row>
    <row r="173" spans="1:22" s="141" customFormat="1" ht="128.25" customHeight="1">
      <c r="A173" s="137"/>
      <c r="B173" s="121"/>
      <c r="C173" s="97"/>
      <c r="D173" s="343" t="s">
        <v>193</v>
      </c>
      <c r="E173" s="344"/>
      <c r="F173" s="344"/>
      <c r="G173" s="344"/>
      <c r="H173" s="344"/>
      <c r="I173" s="344"/>
      <c r="J173" s="344"/>
      <c r="K173" s="344"/>
      <c r="L173" s="344"/>
      <c r="M173" s="344"/>
      <c r="N173" s="344"/>
      <c r="O173" s="344"/>
      <c r="P173" s="344"/>
      <c r="Q173" s="344"/>
      <c r="R173" s="345"/>
      <c r="U173" s="190"/>
      <c r="V173" s="273"/>
    </row>
    <row r="174" spans="1:22" s="141" customFormat="1" ht="68.25" customHeight="1">
      <c r="A174" s="137"/>
      <c r="B174" s="121"/>
      <c r="C174" s="97"/>
      <c r="D174" s="296" t="s">
        <v>192</v>
      </c>
      <c r="E174" s="297"/>
      <c r="F174" s="297"/>
      <c r="G174" s="297"/>
      <c r="H174" s="297"/>
      <c r="I174" s="297"/>
      <c r="J174" s="297"/>
      <c r="K174" s="297"/>
      <c r="L174" s="297"/>
      <c r="M174" s="297"/>
      <c r="N174" s="297"/>
      <c r="O174" s="297"/>
      <c r="P174" s="297"/>
      <c r="Q174" s="297"/>
      <c r="R174" s="298"/>
      <c r="U174" s="190"/>
      <c r="V174" s="273"/>
    </row>
    <row r="175" spans="1:22" s="236" customFormat="1" ht="60" customHeight="1">
      <c r="A175" s="234"/>
      <c r="B175" s="241">
        <v>10</v>
      </c>
      <c r="C175" s="308" t="s">
        <v>91</v>
      </c>
      <c r="D175" s="309"/>
      <c r="E175" s="309"/>
      <c r="F175" s="309"/>
      <c r="G175" s="309"/>
      <c r="H175" s="309"/>
      <c r="I175" s="309"/>
      <c r="J175" s="309"/>
      <c r="K175" s="309"/>
      <c r="L175" s="309"/>
      <c r="M175" s="309"/>
      <c r="N175" s="309"/>
      <c r="O175" s="309"/>
      <c r="P175" s="309"/>
      <c r="Q175" s="309"/>
      <c r="R175" s="310"/>
      <c r="U175" s="239"/>
      <c r="V175" s="280"/>
    </row>
    <row r="176" spans="2:22" ht="41.25" customHeight="1">
      <c r="B176" s="39"/>
      <c r="C176" s="299" t="s">
        <v>89</v>
      </c>
      <c r="D176" s="300"/>
      <c r="E176" s="300"/>
      <c r="F176" s="300"/>
      <c r="G176" s="300"/>
      <c r="H176" s="300"/>
      <c r="I176" s="300"/>
      <c r="J176" s="300"/>
      <c r="K176" s="300"/>
      <c r="L176" s="300"/>
      <c r="M176" s="300"/>
      <c r="N176" s="300"/>
      <c r="O176" s="300"/>
      <c r="P176" s="300"/>
      <c r="Q176" s="300"/>
      <c r="R176" s="301"/>
      <c r="U176" s="191"/>
      <c r="V176" s="270"/>
    </row>
    <row r="177" spans="2:22" ht="48.75" customHeight="1">
      <c r="B177" s="39"/>
      <c r="C177" s="352" t="s">
        <v>90</v>
      </c>
      <c r="D177" s="352"/>
      <c r="E177" s="352"/>
      <c r="F177" s="352"/>
      <c r="G177" s="352"/>
      <c r="H177" s="352"/>
      <c r="I177" s="352"/>
      <c r="J177" s="352"/>
      <c r="K177" s="352"/>
      <c r="L177" s="352"/>
      <c r="M177" s="352"/>
      <c r="N177" s="352"/>
      <c r="O177" s="352"/>
      <c r="P177" s="352"/>
      <c r="Q177" s="352"/>
      <c r="R177" s="352"/>
      <c r="U177" s="191"/>
      <c r="V177" s="270"/>
    </row>
    <row r="178" spans="1:22" s="141" customFormat="1" ht="3" customHeight="1" hidden="1">
      <c r="A178" s="137"/>
      <c r="B178" s="59"/>
      <c r="C178" s="42"/>
      <c r="D178" s="48"/>
      <c r="E178" s="49"/>
      <c r="F178" s="49"/>
      <c r="G178" s="5"/>
      <c r="H178" s="7"/>
      <c r="I178" s="48"/>
      <c r="J178" s="48"/>
      <c r="K178" s="48"/>
      <c r="L178" s="48"/>
      <c r="M178" s="48"/>
      <c r="N178" s="48"/>
      <c r="O178" s="48"/>
      <c r="P178" s="48"/>
      <c r="Q178" s="48"/>
      <c r="R178" s="201"/>
      <c r="U178" s="190"/>
      <c r="V178" s="273"/>
    </row>
    <row r="179" spans="1:22" s="141" customFormat="1" ht="43.5" customHeight="1">
      <c r="A179" s="137"/>
      <c r="B179" s="59"/>
      <c r="C179" s="42"/>
      <c r="D179" s="1" t="s">
        <v>16</v>
      </c>
      <c r="E179" s="1" t="s">
        <v>2</v>
      </c>
      <c r="F179" s="1" t="s">
        <v>3</v>
      </c>
      <c r="G179" s="5" t="s">
        <v>29</v>
      </c>
      <c r="H179" s="1" t="s">
        <v>4</v>
      </c>
      <c r="I179" s="1" t="s">
        <v>5</v>
      </c>
      <c r="J179" s="1" t="s">
        <v>6</v>
      </c>
      <c r="K179" s="1" t="s">
        <v>7</v>
      </c>
      <c r="L179" s="2" t="s">
        <v>8</v>
      </c>
      <c r="M179" s="2" t="s">
        <v>10</v>
      </c>
      <c r="N179" s="2" t="s">
        <v>124</v>
      </c>
      <c r="O179" s="2"/>
      <c r="P179" s="2"/>
      <c r="Q179" s="2" t="s">
        <v>122</v>
      </c>
      <c r="R179" s="207" t="s">
        <v>121</v>
      </c>
      <c r="U179" s="190"/>
      <c r="V179" s="273"/>
    </row>
    <row r="180" spans="1:22" s="141" customFormat="1" ht="301.5" customHeight="1">
      <c r="A180" s="137"/>
      <c r="B180" s="59">
        <v>1</v>
      </c>
      <c r="C180" s="42"/>
      <c r="D180" s="48"/>
      <c r="E180" s="49"/>
      <c r="F180" s="49"/>
      <c r="G180" s="5"/>
      <c r="H180" s="18" t="s">
        <v>92</v>
      </c>
      <c r="I180" s="48" t="s">
        <v>15</v>
      </c>
      <c r="J180" s="48">
        <v>20</v>
      </c>
      <c r="K180" s="48">
        <v>38</v>
      </c>
      <c r="L180" s="48">
        <f aca="true" t="shared" si="8" ref="L180:L185">K180/J180*100</f>
        <v>190</v>
      </c>
      <c r="M180" s="48">
        <f aca="true" t="shared" si="9" ref="M180:M185">K180/J180*100</f>
        <v>190</v>
      </c>
      <c r="N180" s="48"/>
      <c r="O180" s="48"/>
      <c r="P180" s="48"/>
      <c r="Q180" s="48"/>
      <c r="R180" s="264" t="s">
        <v>296</v>
      </c>
      <c r="U180" s="265">
        <f aca="true" t="shared" si="10" ref="U180:U185">K180/J180</f>
        <v>1.9</v>
      </c>
      <c r="V180" s="273"/>
    </row>
    <row r="181" spans="1:22" s="141" customFormat="1" ht="93.75" customHeight="1">
      <c r="A181" s="137"/>
      <c r="B181" s="59">
        <v>2</v>
      </c>
      <c r="C181" s="42"/>
      <c r="D181" s="48"/>
      <c r="E181" s="49"/>
      <c r="F181" s="49"/>
      <c r="G181" s="5"/>
      <c r="H181" s="18" t="s">
        <v>93</v>
      </c>
      <c r="I181" s="48" t="s">
        <v>13</v>
      </c>
      <c r="J181" s="48">
        <v>100</v>
      </c>
      <c r="K181" s="48">
        <v>92.7</v>
      </c>
      <c r="L181" s="48">
        <f t="shared" si="8"/>
        <v>92.7</v>
      </c>
      <c r="M181" s="48">
        <f t="shared" si="9"/>
        <v>92.7</v>
      </c>
      <c r="N181" s="48"/>
      <c r="O181" s="48"/>
      <c r="P181" s="48"/>
      <c r="Q181" s="48"/>
      <c r="R181" s="264" t="s">
        <v>297</v>
      </c>
      <c r="U181" s="265">
        <f t="shared" si="10"/>
        <v>0.927</v>
      </c>
      <c r="V181" s="273"/>
    </row>
    <row r="182" spans="1:22" s="141" customFormat="1" ht="185.25" customHeight="1">
      <c r="A182" s="137"/>
      <c r="B182" s="59">
        <v>3</v>
      </c>
      <c r="C182" s="42"/>
      <c r="D182" s="48"/>
      <c r="E182" s="49"/>
      <c r="F182" s="49"/>
      <c r="G182" s="5"/>
      <c r="H182" s="18" t="s">
        <v>94</v>
      </c>
      <c r="I182" s="48" t="s">
        <v>13</v>
      </c>
      <c r="J182" s="48">
        <v>100</v>
      </c>
      <c r="K182" s="48">
        <v>98.7</v>
      </c>
      <c r="L182" s="48">
        <f t="shared" si="8"/>
        <v>98.7</v>
      </c>
      <c r="M182" s="48">
        <f t="shared" si="9"/>
        <v>98.7</v>
      </c>
      <c r="N182" s="48"/>
      <c r="O182" s="48"/>
      <c r="P182" s="48"/>
      <c r="Q182" s="64"/>
      <c r="R182" s="222" t="s">
        <v>298</v>
      </c>
      <c r="U182" s="265">
        <f t="shared" si="10"/>
        <v>0.987</v>
      </c>
      <c r="V182" s="273"/>
    </row>
    <row r="183" spans="1:22" s="141" customFormat="1" ht="48" customHeight="1">
      <c r="A183" s="137"/>
      <c r="B183" s="59">
        <v>4</v>
      </c>
      <c r="C183" s="42"/>
      <c r="D183" s="48"/>
      <c r="E183" s="49"/>
      <c r="F183" s="49"/>
      <c r="G183" s="5"/>
      <c r="H183" s="18" t="s">
        <v>95</v>
      </c>
      <c r="I183" s="48" t="s">
        <v>13</v>
      </c>
      <c r="J183" s="48">
        <v>100</v>
      </c>
      <c r="K183" s="48">
        <v>100</v>
      </c>
      <c r="L183" s="48">
        <f t="shared" si="8"/>
        <v>100</v>
      </c>
      <c r="M183" s="48">
        <f t="shared" si="9"/>
        <v>100</v>
      </c>
      <c r="N183" s="42"/>
      <c r="O183" s="42"/>
      <c r="P183" s="42"/>
      <c r="Q183" s="42"/>
      <c r="R183" s="208"/>
      <c r="U183" s="265">
        <f t="shared" si="10"/>
        <v>1</v>
      </c>
      <c r="V183" s="273"/>
    </row>
    <row r="184" spans="1:22" s="141" customFormat="1" ht="51" customHeight="1">
      <c r="A184" s="137"/>
      <c r="B184" s="59">
        <v>5</v>
      </c>
      <c r="C184" s="42"/>
      <c r="D184" s="48"/>
      <c r="E184" s="49"/>
      <c r="F184" s="49"/>
      <c r="G184" s="5"/>
      <c r="H184" s="18" t="s">
        <v>96</v>
      </c>
      <c r="I184" s="48" t="s">
        <v>13</v>
      </c>
      <c r="J184" s="48">
        <v>86</v>
      </c>
      <c r="K184" s="48">
        <v>84.5</v>
      </c>
      <c r="L184" s="48">
        <f t="shared" si="8"/>
        <v>98.25581395348837</v>
      </c>
      <c r="M184" s="48">
        <f t="shared" si="9"/>
        <v>98.25581395348837</v>
      </c>
      <c r="N184" s="49"/>
      <c r="O184" s="49"/>
      <c r="P184" s="49"/>
      <c r="Q184" s="49"/>
      <c r="R184" s="249" t="s">
        <v>299</v>
      </c>
      <c r="U184" s="265">
        <f t="shared" si="10"/>
        <v>0.9825581395348837</v>
      </c>
      <c r="V184" s="273"/>
    </row>
    <row r="185" spans="1:22" s="141" customFormat="1" ht="30">
      <c r="A185" s="137"/>
      <c r="B185" s="59">
        <v>6</v>
      </c>
      <c r="C185" s="42"/>
      <c r="D185" s="48"/>
      <c r="E185" s="49"/>
      <c r="F185" s="49"/>
      <c r="G185" s="5"/>
      <c r="H185" s="18" t="s">
        <v>97</v>
      </c>
      <c r="I185" s="48" t="s">
        <v>13</v>
      </c>
      <c r="J185" s="48">
        <v>100</v>
      </c>
      <c r="K185" s="48">
        <v>100</v>
      </c>
      <c r="L185" s="48">
        <f t="shared" si="8"/>
        <v>100</v>
      </c>
      <c r="M185" s="48">
        <f t="shared" si="9"/>
        <v>100</v>
      </c>
      <c r="N185" s="49"/>
      <c r="O185" s="49"/>
      <c r="P185" s="49"/>
      <c r="Q185" s="49"/>
      <c r="R185" s="249"/>
      <c r="U185" s="265">
        <f t="shared" si="10"/>
        <v>1</v>
      </c>
      <c r="V185" s="273"/>
    </row>
    <row r="186" spans="1:22" s="141" customFormat="1" ht="17.25" customHeight="1">
      <c r="A186" s="137"/>
      <c r="B186" s="59"/>
      <c r="C186" s="98"/>
      <c r="D186" s="18" t="s">
        <v>125</v>
      </c>
      <c r="E186" s="99">
        <v>0</v>
      </c>
      <c r="F186" s="100">
        <v>0</v>
      </c>
      <c r="G186" s="17">
        <v>0</v>
      </c>
      <c r="H186" s="101"/>
      <c r="I186" s="181"/>
      <c r="J186" s="181"/>
      <c r="K186" s="181"/>
      <c r="L186" s="181"/>
      <c r="M186" s="100"/>
      <c r="N186" s="100"/>
      <c r="O186" s="100"/>
      <c r="P186" s="100"/>
      <c r="Q186" s="100"/>
      <c r="R186" s="208"/>
      <c r="U186" s="190"/>
      <c r="V186" s="273"/>
    </row>
    <row r="187" spans="1:22" s="141" customFormat="1" ht="15" customHeight="1">
      <c r="A187" s="137"/>
      <c r="B187" s="59"/>
      <c r="C187" s="58"/>
      <c r="D187" s="18" t="s">
        <v>126</v>
      </c>
      <c r="E187" s="102">
        <v>0</v>
      </c>
      <c r="F187" s="49">
        <v>0</v>
      </c>
      <c r="G187" s="5">
        <v>0</v>
      </c>
      <c r="H187" s="42"/>
      <c r="I187" s="48"/>
      <c r="J187" s="48"/>
      <c r="K187" s="48"/>
      <c r="L187" s="48"/>
      <c r="M187" s="49"/>
      <c r="N187" s="49"/>
      <c r="O187" s="49"/>
      <c r="P187" s="49"/>
      <c r="Q187" s="49"/>
      <c r="R187" s="201"/>
      <c r="U187" s="190"/>
      <c r="V187" s="273"/>
    </row>
    <row r="188" spans="1:22" s="141" customFormat="1" ht="366" customHeight="1">
      <c r="A188" s="137"/>
      <c r="B188" s="59"/>
      <c r="C188" s="58"/>
      <c r="D188" s="18" t="s">
        <v>149</v>
      </c>
      <c r="E188" s="102">
        <v>286.5</v>
      </c>
      <c r="F188" s="155">
        <v>256</v>
      </c>
      <c r="G188" s="5">
        <f>F188/E188*100</f>
        <v>89.3542757417103</v>
      </c>
      <c r="H188" s="42"/>
      <c r="I188" s="48"/>
      <c r="J188" s="48"/>
      <c r="K188" s="48"/>
      <c r="L188" s="48"/>
      <c r="M188" s="49"/>
      <c r="N188" s="49"/>
      <c r="O188" s="49"/>
      <c r="P188" s="49"/>
      <c r="Q188" s="49"/>
      <c r="R188" s="201" t="s">
        <v>300</v>
      </c>
      <c r="U188" s="190"/>
      <c r="V188" s="273"/>
    </row>
    <row r="189" spans="1:26" s="141" customFormat="1" ht="35.25" customHeight="1">
      <c r="A189" s="137"/>
      <c r="B189" s="59"/>
      <c r="C189" s="58"/>
      <c r="D189" s="103" t="s">
        <v>67</v>
      </c>
      <c r="E189" s="104">
        <f>SUM(E186:E188)</f>
        <v>286.5</v>
      </c>
      <c r="F189" s="104">
        <f>SUM(F186:F188)</f>
        <v>256</v>
      </c>
      <c r="G189" s="5">
        <f>F189/E189*100</f>
        <v>89.3542757417103</v>
      </c>
      <c r="H189" s="42"/>
      <c r="I189" s="48"/>
      <c r="J189" s="48"/>
      <c r="K189" s="48"/>
      <c r="L189" s="48"/>
      <c r="M189" s="52"/>
      <c r="N189" s="49"/>
      <c r="O189" s="49"/>
      <c r="P189" s="49"/>
      <c r="Q189" s="49"/>
      <c r="R189" s="201"/>
      <c r="U189" s="265">
        <f>F189/E189</f>
        <v>0.893542757417103</v>
      </c>
      <c r="V189" s="275">
        <f>((U189+U185+U184+U183+U182+U181+U180)/7)</f>
        <v>1.0985858424217125</v>
      </c>
      <c r="Z189" s="141" t="s">
        <v>314</v>
      </c>
    </row>
    <row r="190" spans="1:22" s="141" customFormat="1" ht="100.5" customHeight="1">
      <c r="A190" s="137"/>
      <c r="B190" s="59"/>
      <c r="C190" s="58"/>
      <c r="D190" s="346" t="s">
        <v>308</v>
      </c>
      <c r="E190" s="347"/>
      <c r="F190" s="347"/>
      <c r="G190" s="347"/>
      <c r="H190" s="347"/>
      <c r="I190" s="347"/>
      <c r="J190" s="347"/>
      <c r="K190" s="347"/>
      <c r="L190" s="347"/>
      <c r="M190" s="347"/>
      <c r="N190" s="347"/>
      <c r="O190" s="347"/>
      <c r="P190" s="347"/>
      <c r="Q190" s="347"/>
      <c r="R190" s="348"/>
      <c r="U190" s="190"/>
      <c r="V190" s="273"/>
    </row>
    <row r="191" spans="1:22" s="141" customFormat="1" ht="178.5" customHeight="1">
      <c r="A191" s="137"/>
      <c r="B191" s="59"/>
      <c r="C191" s="58"/>
      <c r="D191" s="347" t="s">
        <v>309</v>
      </c>
      <c r="E191" s="347"/>
      <c r="F191" s="347"/>
      <c r="G191" s="347"/>
      <c r="H191" s="347"/>
      <c r="I191" s="347"/>
      <c r="J191" s="347"/>
      <c r="K191" s="347"/>
      <c r="L191" s="347"/>
      <c r="M191" s="347"/>
      <c r="N191" s="347"/>
      <c r="O191" s="347"/>
      <c r="P191" s="347"/>
      <c r="Q191" s="347"/>
      <c r="R191" s="348"/>
      <c r="U191" s="190"/>
      <c r="V191" s="273"/>
    </row>
    <row r="192" spans="1:22" s="242" customFormat="1" ht="44.25" customHeight="1">
      <c r="A192" s="240"/>
      <c r="B192" s="241">
        <v>11</v>
      </c>
      <c r="C192" s="308" t="s">
        <v>59</v>
      </c>
      <c r="D192" s="309"/>
      <c r="E192" s="309"/>
      <c r="F192" s="309"/>
      <c r="G192" s="309"/>
      <c r="H192" s="309"/>
      <c r="I192" s="309"/>
      <c r="J192" s="309"/>
      <c r="K192" s="309"/>
      <c r="L192" s="309"/>
      <c r="M192" s="309"/>
      <c r="N192" s="309"/>
      <c r="O192" s="309"/>
      <c r="P192" s="309"/>
      <c r="Q192" s="309"/>
      <c r="R192" s="310"/>
      <c r="U192" s="243"/>
      <c r="V192" s="281"/>
    </row>
    <row r="193" spans="1:22" s="141" customFormat="1" ht="39" customHeight="1">
      <c r="A193" s="137"/>
      <c r="B193" s="39"/>
      <c r="C193" s="299" t="s">
        <v>106</v>
      </c>
      <c r="D193" s="300"/>
      <c r="E193" s="300"/>
      <c r="F193" s="300"/>
      <c r="G193" s="300"/>
      <c r="H193" s="300"/>
      <c r="I193" s="300"/>
      <c r="J193" s="300"/>
      <c r="K193" s="300"/>
      <c r="L193" s="300"/>
      <c r="M193" s="300"/>
      <c r="N193" s="300"/>
      <c r="O193" s="300"/>
      <c r="P193" s="300"/>
      <c r="Q193" s="300"/>
      <c r="R193" s="301"/>
      <c r="U193" s="190"/>
      <c r="V193" s="273"/>
    </row>
    <row r="194" spans="1:22" s="141" customFormat="1" ht="72" customHeight="1">
      <c r="A194" s="137"/>
      <c r="B194" s="39"/>
      <c r="C194" s="299" t="s">
        <v>107</v>
      </c>
      <c r="D194" s="300"/>
      <c r="E194" s="300"/>
      <c r="F194" s="300"/>
      <c r="G194" s="300"/>
      <c r="H194" s="329"/>
      <c r="I194" s="300"/>
      <c r="J194" s="300"/>
      <c r="K194" s="300"/>
      <c r="L194" s="300"/>
      <c r="M194" s="300"/>
      <c r="N194" s="300"/>
      <c r="O194" s="300"/>
      <c r="P194" s="300"/>
      <c r="Q194" s="300"/>
      <c r="R194" s="301"/>
      <c r="U194" s="190"/>
      <c r="V194" s="273"/>
    </row>
    <row r="195" spans="1:22" s="141" customFormat="1" ht="59.25" customHeight="1">
      <c r="A195" s="137"/>
      <c r="B195" s="39"/>
      <c r="C195" s="22"/>
      <c r="D195" s="1" t="s">
        <v>16</v>
      </c>
      <c r="E195" s="1" t="s">
        <v>2</v>
      </c>
      <c r="F195" s="1" t="s">
        <v>3</v>
      </c>
      <c r="G195" s="5" t="s">
        <v>29</v>
      </c>
      <c r="H195" s="1" t="s">
        <v>4</v>
      </c>
      <c r="I195" s="1" t="s">
        <v>5</v>
      </c>
      <c r="J195" s="1" t="s">
        <v>6</v>
      </c>
      <c r="K195" s="1" t="s">
        <v>7</v>
      </c>
      <c r="L195" s="2" t="s">
        <v>8</v>
      </c>
      <c r="M195" s="2" t="s">
        <v>10</v>
      </c>
      <c r="N195" s="2" t="s">
        <v>124</v>
      </c>
      <c r="O195" s="2"/>
      <c r="P195" s="2"/>
      <c r="Q195" s="2" t="s">
        <v>122</v>
      </c>
      <c r="R195" s="207" t="s">
        <v>121</v>
      </c>
      <c r="U195" s="190"/>
      <c r="V195" s="273"/>
    </row>
    <row r="196" spans="1:22" s="141" customFormat="1" ht="51.75" customHeight="1" hidden="1">
      <c r="A196" s="137"/>
      <c r="B196" s="59">
        <v>1</v>
      </c>
      <c r="C196" s="105"/>
      <c r="D196" s="12"/>
      <c r="E196" s="49"/>
      <c r="F196" s="49"/>
      <c r="G196" s="9"/>
      <c r="H196" s="20" t="s">
        <v>108</v>
      </c>
      <c r="I196" s="50" t="s">
        <v>111</v>
      </c>
      <c r="J196" s="48">
        <v>0</v>
      </c>
      <c r="K196" s="48">
        <v>0</v>
      </c>
      <c r="L196" s="48">
        <v>0</v>
      </c>
      <c r="M196" s="48">
        <v>100</v>
      </c>
      <c r="N196" s="48"/>
      <c r="O196" s="48"/>
      <c r="P196" s="48"/>
      <c r="Q196" s="48"/>
      <c r="R196" s="201"/>
      <c r="U196" s="190"/>
      <c r="V196" s="273"/>
    </row>
    <row r="197" spans="1:22" s="141" customFormat="1" ht="39" customHeight="1" hidden="1">
      <c r="A197" s="137"/>
      <c r="B197" s="59">
        <v>2</v>
      </c>
      <c r="C197" s="105"/>
      <c r="D197" s="12"/>
      <c r="E197" s="49"/>
      <c r="F197" s="49"/>
      <c r="G197" s="9"/>
      <c r="H197" s="20" t="s">
        <v>109</v>
      </c>
      <c r="I197" s="50" t="s">
        <v>111</v>
      </c>
      <c r="J197" s="48">
        <v>0</v>
      </c>
      <c r="K197" s="48">
        <v>0</v>
      </c>
      <c r="L197" s="48">
        <v>0</v>
      </c>
      <c r="M197" s="48">
        <v>100</v>
      </c>
      <c r="N197" s="48"/>
      <c r="O197" s="48"/>
      <c r="P197" s="48"/>
      <c r="Q197" s="48"/>
      <c r="R197" s="201"/>
      <c r="U197" s="190"/>
      <c r="V197" s="273"/>
    </row>
    <row r="198" spans="1:22" s="141" customFormat="1" ht="43.5" customHeight="1" hidden="1">
      <c r="A198" s="137"/>
      <c r="B198" s="59">
        <v>3</v>
      </c>
      <c r="C198" s="106"/>
      <c r="D198" s="64"/>
      <c r="E198" s="49"/>
      <c r="F198" s="49"/>
      <c r="G198" s="9"/>
      <c r="H198" s="20" t="s">
        <v>110</v>
      </c>
      <c r="I198" s="50" t="s">
        <v>111</v>
      </c>
      <c r="J198" s="48">
        <v>0</v>
      </c>
      <c r="K198" s="48">
        <v>0</v>
      </c>
      <c r="L198" s="48">
        <v>0</v>
      </c>
      <c r="M198" s="48">
        <v>100</v>
      </c>
      <c r="N198" s="48"/>
      <c r="O198" s="48"/>
      <c r="P198" s="48"/>
      <c r="Q198" s="48"/>
      <c r="R198" s="221"/>
      <c r="U198" s="190"/>
      <c r="V198" s="273"/>
    </row>
    <row r="199" spans="1:22" s="141" customFormat="1" ht="54" customHeight="1">
      <c r="A199" s="137"/>
      <c r="B199" s="59">
        <v>1</v>
      </c>
      <c r="C199" s="106"/>
      <c r="D199" s="64"/>
      <c r="E199" s="49"/>
      <c r="F199" s="49"/>
      <c r="G199" s="9"/>
      <c r="H199" s="20" t="s">
        <v>159</v>
      </c>
      <c r="I199" s="50" t="s">
        <v>13</v>
      </c>
      <c r="J199" s="48">
        <v>12</v>
      </c>
      <c r="K199" s="48">
        <v>10.4</v>
      </c>
      <c r="L199" s="48"/>
      <c r="M199" s="76">
        <f aca="true" t="shared" si="11" ref="M199:M204">K199/J199*100</f>
        <v>86.66666666666667</v>
      </c>
      <c r="N199" s="48"/>
      <c r="O199" s="48"/>
      <c r="P199" s="48"/>
      <c r="Q199" s="64"/>
      <c r="R199" s="222" t="s">
        <v>289</v>
      </c>
      <c r="U199" s="190">
        <f aca="true" t="shared" si="12" ref="U199:U204">K199/J199</f>
        <v>0.8666666666666667</v>
      </c>
      <c r="V199" s="273"/>
    </row>
    <row r="200" spans="1:22" s="141" customFormat="1" ht="45" customHeight="1">
      <c r="A200" s="137"/>
      <c r="B200" s="59">
        <v>2</v>
      </c>
      <c r="C200" s="106"/>
      <c r="D200" s="64"/>
      <c r="E200" s="49"/>
      <c r="F200" s="49"/>
      <c r="G200" s="9"/>
      <c r="H200" s="20" t="s">
        <v>160</v>
      </c>
      <c r="I200" s="50" t="s">
        <v>13</v>
      </c>
      <c r="J200" s="48">
        <v>75</v>
      </c>
      <c r="K200" s="48">
        <v>69.4</v>
      </c>
      <c r="L200" s="48"/>
      <c r="M200" s="76">
        <f t="shared" si="11"/>
        <v>92.53333333333335</v>
      </c>
      <c r="N200" s="48"/>
      <c r="O200" s="48"/>
      <c r="P200" s="48"/>
      <c r="Q200" s="64"/>
      <c r="R200" s="222" t="s">
        <v>290</v>
      </c>
      <c r="U200" s="190">
        <f t="shared" si="12"/>
        <v>0.9253333333333335</v>
      </c>
      <c r="V200" s="273"/>
    </row>
    <row r="201" spans="1:22" s="141" customFormat="1" ht="45.75" customHeight="1">
      <c r="A201" s="137"/>
      <c r="B201" s="313">
        <v>3</v>
      </c>
      <c r="C201" s="92"/>
      <c r="D201" s="107"/>
      <c r="E201" s="92"/>
      <c r="F201" s="108"/>
      <c r="G201" s="9"/>
      <c r="H201" s="20" t="s">
        <v>285</v>
      </c>
      <c r="I201" s="109" t="s">
        <v>111</v>
      </c>
      <c r="J201" s="163">
        <v>521</v>
      </c>
      <c r="K201" s="75">
        <v>89.2</v>
      </c>
      <c r="L201" s="94">
        <f>K201/J201*100</f>
        <v>17.120921305182343</v>
      </c>
      <c r="M201" s="76">
        <f t="shared" si="11"/>
        <v>17.120921305182343</v>
      </c>
      <c r="N201" s="76"/>
      <c r="O201" s="76"/>
      <c r="P201" s="76"/>
      <c r="Q201" s="127"/>
      <c r="R201" s="355" t="s">
        <v>291</v>
      </c>
      <c r="U201" s="190">
        <f t="shared" si="12"/>
        <v>0.17120921305182343</v>
      </c>
      <c r="V201" s="273"/>
    </row>
    <row r="202" spans="1:22" s="141" customFormat="1" ht="18" customHeight="1">
      <c r="A202" s="137"/>
      <c r="B202" s="315"/>
      <c r="C202" s="92"/>
      <c r="D202" s="107"/>
      <c r="E202" s="92"/>
      <c r="F202" s="108"/>
      <c r="G202" s="9"/>
      <c r="H202" s="196" t="s">
        <v>284</v>
      </c>
      <c r="I202" s="109" t="s">
        <v>111</v>
      </c>
      <c r="J202" s="163">
        <v>161</v>
      </c>
      <c r="K202" s="75">
        <v>0</v>
      </c>
      <c r="L202" s="94"/>
      <c r="M202" s="76">
        <f t="shared" si="11"/>
        <v>0</v>
      </c>
      <c r="N202" s="76"/>
      <c r="O202" s="76"/>
      <c r="P202" s="76"/>
      <c r="Q202" s="127"/>
      <c r="R202" s="355"/>
      <c r="U202" s="190">
        <f t="shared" si="12"/>
        <v>0</v>
      </c>
      <c r="V202" s="273"/>
    </row>
    <row r="203" spans="1:22" s="141" customFormat="1" ht="62.25" customHeight="1">
      <c r="A203" s="137"/>
      <c r="B203" s="59">
        <v>4</v>
      </c>
      <c r="C203" s="92"/>
      <c r="D203" s="107"/>
      <c r="E203" s="92"/>
      <c r="F203" s="108"/>
      <c r="G203" s="9"/>
      <c r="H203" s="20" t="s">
        <v>317</v>
      </c>
      <c r="I203" s="109" t="s">
        <v>161</v>
      </c>
      <c r="J203" s="59">
        <v>2</v>
      </c>
      <c r="K203" s="59">
        <v>1</v>
      </c>
      <c r="L203" s="94"/>
      <c r="M203" s="76">
        <f t="shared" si="11"/>
        <v>50</v>
      </c>
      <c r="N203" s="76"/>
      <c r="O203" s="76"/>
      <c r="P203" s="76"/>
      <c r="Q203" s="76"/>
      <c r="R203" s="353" t="s">
        <v>292</v>
      </c>
      <c r="U203" s="190">
        <f t="shared" si="12"/>
        <v>0.5</v>
      </c>
      <c r="V203" s="273"/>
    </row>
    <row r="204" spans="1:22" s="141" customFormat="1" ht="22.5" customHeight="1">
      <c r="A204" s="137"/>
      <c r="B204" s="36">
        <v>5</v>
      </c>
      <c r="C204" s="20"/>
      <c r="D204" s="20"/>
      <c r="E204" s="20"/>
      <c r="F204" s="20"/>
      <c r="G204" s="9"/>
      <c r="H204" s="196" t="s">
        <v>286</v>
      </c>
      <c r="I204" s="75" t="s">
        <v>15</v>
      </c>
      <c r="J204" s="59">
        <v>3</v>
      </c>
      <c r="K204" s="59">
        <v>0</v>
      </c>
      <c r="L204" s="94">
        <f>K204/J204*100</f>
        <v>0</v>
      </c>
      <c r="M204" s="76">
        <f t="shared" si="11"/>
        <v>0</v>
      </c>
      <c r="N204" s="20"/>
      <c r="O204" s="20"/>
      <c r="P204" s="20"/>
      <c r="Q204" s="20"/>
      <c r="R204" s="354"/>
      <c r="U204" s="190">
        <f t="shared" si="12"/>
        <v>0</v>
      </c>
      <c r="V204" s="273"/>
    </row>
    <row r="205" spans="1:22" s="141" customFormat="1" ht="30.75" customHeight="1">
      <c r="A205" s="137"/>
      <c r="B205" s="36"/>
      <c r="C205" s="20"/>
      <c r="D205" s="14" t="s">
        <v>103</v>
      </c>
      <c r="E205" s="171">
        <v>4127.6</v>
      </c>
      <c r="F205" s="171">
        <v>4127.6</v>
      </c>
      <c r="G205" s="110">
        <f>F205/E205*100</f>
        <v>100</v>
      </c>
      <c r="H205" s="34"/>
      <c r="I205" s="158"/>
      <c r="J205" s="20"/>
      <c r="K205" s="20"/>
      <c r="L205" s="20"/>
      <c r="M205" s="20"/>
      <c r="N205" s="20"/>
      <c r="O205" s="20"/>
      <c r="P205" s="20"/>
      <c r="Q205" s="20"/>
      <c r="R205" s="222"/>
      <c r="U205" s="190"/>
      <c r="V205" s="273"/>
    </row>
    <row r="206" spans="1:22" s="141" customFormat="1" ht="68.25" customHeight="1">
      <c r="A206" s="137"/>
      <c r="B206" s="36"/>
      <c r="C206" s="20"/>
      <c r="D206" s="14" t="s">
        <v>45</v>
      </c>
      <c r="E206" s="171">
        <v>14676.1</v>
      </c>
      <c r="F206" s="171">
        <v>6421.4</v>
      </c>
      <c r="G206" s="110">
        <f>F206/E206*100</f>
        <v>43.754130865829474</v>
      </c>
      <c r="H206" s="165"/>
      <c r="I206" s="158"/>
      <c r="J206" s="20"/>
      <c r="K206" s="20"/>
      <c r="L206" s="20"/>
      <c r="M206" s="20"/>
      <c r="N206" s="20"/>
      <c r="O206" s="20"/>
      <c r="P206" s="20"/>
      <c r="Q206" s="20"/>
      <c r="R206" s="222" t="s">
        <v>293</v>
      </c>
      <c r="U206" s="190"/>
      <c r="V206" s="273"/>
    </row>
    <row r="207" spans="1:22" s="141" customFormat="1" ht="50.25" customHeight="1">
      <c r="A207" s="137"/>
      <c r="B207" s="36"/>
      <c r="C207" s="20"/>
      <c r="D207" s="14" t="s">
        <v>105</v>
      </c>
      <c r="E207" s="171">
        <v>690.4</v>
      </c>
      <c r="F207" s="171">
        <v>690.45</v>
      </c>
      <c r="G207" s="110">
        <f>F207/E207*100</f>
        <v>100.0072421784473</v>
      </c>
      <c r="H207" s="165"/>
      <c r="I207" s="158"/>
      <c r="J207" s="20"/>
      <c r="K207" s="20"/>
      <c r="L207" s="20"/>
      <c r="M207" s="20"/>
      <c r="N207" s="20"/>
      <c r="O207" s="20"/>
      <c r="P207" s="20"/>
      <c r="Q207" s="20"/>
      <c r="R207" s="219"/>
      <c r="U207" s="190"/>
      <c r="V207" s="273"/>
    </row>
    <row r="208" spans="1:22" s="141" customFormat="1" ht="45.75" customHeight="1">
      <c r="A208" s="137"/>
      <c r="B208" s="36"/>
      <c r="C208" s="20"/>
      <c r="D208" s="14" t="s">
        <v>112</v>
      </c>
      <c r="E208" s="171">
        <v>3693.9</v>
      </c>
      <c r="F208" s="171">
        <v>3453.1</v>
      </c>
      <c r="G208" s="110">
        <f>F208/E208*100</f>
        <v>93.481144589729</v>
      </c>
      <c r="H208" s="34"/>
      <c r="I208" s="158"/>
      <c r="J208" s="20"/>
      <c r="K208" s="20"/>
      <c r="L208" s="20"/>
      <c r="M208" s="20"/>
      <c r="N208" s="20"/>
      <c r="O208" s="20"/>
      <c r="P208" s="20"/>
      <c r="Q208" s="20"/>
      <c r="R208" s="285" t="s">
        <v>318</v>
      </c>
      <c r="U208" s="190"/>
      <c r="V208" s="273"/>
    </row>
    <row r="209" spans="1:26" s="141" customFormat="1" ht="33" customHeight="1">
      <c r="A209" s="137"/>
      <c r="B209" s="36"/>
      <c r="C209" s="21"/>
      <c r="D209" s="127" t="s">
        <v>67</v>
      </c>
      <c r="E209" s="162">
        <f>SUM(E205:E208)</f>
        <v>23188.000000000004</v>
      </c>
      <c r="F209" s="162">
        <f>SUM(F205:F208)</f>
        <v>14692.550000000001</v>
      </c>
      <c r="G209" s="110">
        <f>F209/E209*100</f>
        <v>63.36273072278764</v>
      </c>
      <c r="H209" s="34"/>
      <c r="I209" s="160"/>
      <c r="J209" s="34"/>
      <c r="K209" s="34"/>
      <c r="L209" s="34"/>
      <c r="M209" s="151"/>
      <c r="N209" s="34"/>
      <c r="O209" s="34"/>
      <c r="P209" s="34"/>
      <c r="Q209" s="34"/>
      <c r="R209" s="213"/>
      <c r="U209" s="190">
        <f>F209/E209</f>
        <v>0.6336273072278764</v>
      </c>
      <c r="V209" s="282">
        <f>((U204+U203+U202+U201+U200+U199+U209)/7)</f>
        <v>0.4424052171828143</v>
      </c>
      <c r="Z209" s="141" t="s">
        <v>316</v>
      </c>
    </row>
    <row r="210" spans="1:22" s="141" customFormat="1" ht="153" customHeight="1">
      <c r="A210" s="137"/>
      <c r="B210" s="36"/>
      <c r="C210" s="28"/>
      <c r="D210" s="297" t="s">
        <v>287</v>
      </c>
      <c r="E210" s="297"/>
      <c r="F210" s="297"/>
      <c r="G210" s="297"/>
      <c r="H210" s="297"/>
      <c r="I210" s="297"/>
      <c r="J210" s="297"/>
      <c r="K210" s="297"/>
      <c r="L210" s="297"/>
      <c r="M210" s="297"/>
      <c r="N210" s="297"/>
      <c r="O210" s="297"/>
      <c r="P210" s="297"/>
      <c r="Q210" s="297"/>
      <c r="R210" s="298"/>
      <c r="U210" s="190"/>
      <c r="V210" s="273"/>
    </row>
    <row r="211" spans="1:22" s="141" customFormat="1" ht="363.75" customHeight="1">
      <c r="A211" s="137"/>
      <c r="B211" s="36"/>
      <c r="C211" s="28"/>
      <c r="D211" s="297" t="s">
        <v>295</v>
      </c>
      <c r="E211" s="297"/>
      <c r="F211" s="297"/>
      <c r="G211" s="297"/>
      <c r="H211" s="297"/>
      <c r="I211" s="297"/>
      <c r="J211" s="297"/>
      <c r="K211" s="297"/>
      <c r="L211" s="297"/>
      <c r="M211" s="297"/>
      <c r="N211" s="297"/>
      <c r="O211" s="297"/>
      <c r="P211" s="297"/>
      <c r="Q211" s="297"/>
      <c r="R211" s="298"/>
      <c r="U211" s="190"/>
      <c r="V211" s="273"/>
    </row>
    <row r="212" spans="1:22" s="141" customFormat="1" ht="192.75" customHeight="1">
      <c r="A212" s="137"/>
      <c r="B212" s="36"/>
      <c r="C212" s="28"/>
      <c r="D212" s="356" t="s">
        <v>294</v>
      </c>
      <c r="E212" s="356"/>
      <c r="F212" s="356"/>
      <c r="G212" s="356"/>
      <c r="H212" s="356"/>
      <c r="I212" s="356"/>
      <c r="J212" s="356"/>
      <c r="K212" s="356"/>
      <c r="L212" s="356"/>
      <c r="M212" s="356"/>
      <c r="N212" s="356"/>
      <c r="O212" s="356"/>
      <c r="P212" s="356"/>
      <c r="Q212" s="356"/>
      <c r="R212" s="357"/>
      <c r="U212" s="190"/>
      <c r="V212" s="273"/>
    </row>
    <row r="213" spans="1:22" s="242" customFormat="1" ht="51" customHeight="1">
      <c r="A213" s="240"/>
      <c r="B213" s="241">
        <v>12</v>
      </c>
      <c r="C213" s="308" t="s">
        <v>211</v>
      </c>
      <c r="D213" s="309"/>
      <c r="E213" s="309"/>
      <c r="F213" s="309"/>
      <c r="G213" s="309"/>
      <c r="H213" s="309"/>
      <c r="I213" s="309"/>
      <c r="J213" s="309"/>
      <c r="K213" s="309"/>
      <c r="L213" s="309"/>
      <c r="M213" s="309"/>
      <c r="N213" s="309"/>
      <c r="O213" s="309"/>
      <c r="P213" s="309"/>
      <c r="Q213" s="309"/>
      <c r="R213" s="310"/>
      <c r="U213" s="243"/>
      <c r="V213" s="281"/>
    </row>
    <row r="214" spans="1:22" s="141" customFormat="1" ht="21" customHeight="1">
      <c r="A214" s="137"/>
      <c r="B214" s="39"/>
      <c r="C214" s="299" t="s">
        <v>151</v>
      </c>
      <c r="D214" s="300"/>
      <c r="E214" s="300"/>
      <c r="F214" s="300"/>
      <c r="G214" s="300"/>
      <c r="H214" s="300"/>
      <c r="I214" s="300"/>
      <c r="J214" s="300"/>
      <c r="K214" s="300"/>
      <c r="L214" s="300"/>
      <c r="M214" s="300"/>
      <c r="N214" s="300"/>
      <c r="O214" s="300"/>
      <c r="P214" s="300"/>
      <c r="Q214" s="300"/>
      <c r="R214" s="301"/>
      <c r="U214" s="190"/>
      <c r="V214" s="273"/>
    </row>
    <row r="215" spans="1:22" s="141" customFormat="1" ht="69" customHeight="1">
      <c r="A215" s="137"/>
      <c r="B215" s="39"/>
      <c r="C215" s="299" t="s">
        <v>210</v>
      </c>
      <c r="D215" s="300"/>
      <c r="E215" s="300"/>
      <c r="F215" s="300"/>
      <c r="G215" s="300"/>
      <c r="H215" s="329"/>
      <c r="I215" s="300"/>
      <c r="J215" s="300"/>
      <c r="K215" s="300"/>
      <c r="L215" s="300"/>
      <c r="M215" s="300"/>
      <c r="N215" s="300"/>
      <c r="O215" s="300"/>
      <c r="P215" s="300"/>
      <c r="Q215" s="300"/>
      <c r="R215" s="301"/>
      <c r="U215" s="190"/>
      <c r="V215" s="273"/>
    </row>
    <row r="216" spans="1:22" s="141" customFormat="1" ht="48.75" customHeight="1">
      <c r="A216" s="137"/>
      <c r="B216" s="126">
        <v>1</v>
      </c>
      <c r="C216" s="28"/>
      <c r="D216" s="76"/>
      <c r="E216" s="25"/>
      <c r="F216" s="25"/>
      <c r="G216" s="110"/>
      <c r="H216" s="20" t="s">
        <v>201</v>
      </c>
      <c r="I216" s="54" t="s">
        <v>153</v>
      </c>
      <c r="J216" s="159">
        <v>11098.7</v>
      </c>
      <c r="K216" s="159">
        <v>11286.6</v>
      </c>
      <c r="L216" s="159"/>
      <c r="M216" s="161">
        <f>K216/J216*100</f>
        <v>101.69299107102634</v>
      </c>
      <c r="N216" s="34"/>
      <c r="O216" s="34"/>
      <c r="P216" s="34"/>
      <c r="Q216" s="34"/>
      <c r="R216" s="222" t="s">
        <v>205</v>
      </c>
      <c r="U216" s="190">
        <f>K216/J216</f>
        <v>1.0169299107102634</v>
      </c>
      <c r="V216" s="273"/>
    </row>
    <row r="217" spans="1:22" s="141" customFormat="1" ht="30.75" customHeight="1">
      <c r="A217" s="137"/>
      <c r="B217" s="126">
        <v>2</v>
      </c>
      <c r="C217" s="28"/>
      <c r="D217" s="76"/>
      <c r="E217" s="25"/>
      <c r="F217" s="25"/>
      <c r="G217" s="110"/>
      <c r="H217" s="20" t="s">
        <v>202</v>
      </c>
      <c r="I217" s="54" t="s">
        <v>153</v>
      </c>
      <c r="J217" s="159">
        <v>5909.9</v>
      </c>
      <c r="K217" s="159">
        <v>6012.5</v>
      </c>
      <c r="L217" s="159"/>
      <c r="M217" s="161">
        <f>K217/J217*100</f>
        <v>101.7360699842637</v>
      </c>
      <c r="N217" s="34"/>
      <c r="O217" s="34"/>
      <c r="P217" s="34"/>
      <c r="Q217" s="34"/>
      <c r="R217" s="222" t="s">
        <v>205</v>
      </c>
      <c r="U217" s="190">
        <f aca="true" t="shared" si="13" ref="U217:U222">K217/J217</f>
        <v>1.017360699842637</v>
      </c>
      <c r="V217" s="273"/>
    </row>
    <row r="218" spans="1:22" s="141" customFormat="1" ht="62.25" customHeight="1">
      <c r="A218" s="137"/>
      <c r="B218" s="126">
        <v>3</v>
      </c>
      <c r="C218" s="28"/>
      <c r="D218" s="76"/>
      <c r="E218" s="25"/>
      <c r="F218" s="25"/>
      <c r="G218" s="110"/>
      <c r="H218" s="20" t="s">
        <v>203</v>
      </c>
      <c r="I218" s="183" t="s">
        <v>153</v>
      </c>
      <c r="J218" s="159">
        <v>5188.8</v>
      </c>
      <c r="K218" s="159">
        <v>5274.1</v>
      </c>
      <c r="L218" s="159"/>
      <c r="M218" s="161">
        <f>K218/J218*100</f>
        <v>101.64392537773668</v>
      </c>
      <c r="N218" s="34"/>
      <c r="O218" s="34"/>
      <c r="P218" s="34"/>
      <c r="Q218" s="34"/>
      <c r="R218" s="222" t="s">
        <v>206</v>
      </c>
      <c r="U218" s="190">
        <f t="shared" si="13"/>
        <v>1.0164392537773668</v>
      </c>
      <c r="V218" s="273"/>
    </row>
    <row r="219" spans="1:22" s="141" customFormat="1" ht="47.25" customHeight="1">
      <c r="A219" s="137"/>
      <c r="B219" s="126">
        <v>4</v>
      </c>
      <c r="C219" s="28"/>
      <c r="D219" s="76"/>
      <c r="E219" s="25"/>
      <c r="F219" s="25"/>
      <c r="G219" s="110"/>
      <c r="H219" s="20" t="s">
        <v>204</v>
      </c>
      <c r="I219" s="159" t="s">
        <v>134</v>
      </c>
      <c r="J219" s="159">
        <v>5</v>
      </c>
      <c r="K219" s="159">
        <v>41.65</v>
      </c>
      <c r="L219" s="159"/>
      <c r="M219" s="161">
        <f>K219/J219*100</f>
        <v>833</v>
      </c>
      <c r="N219" s="34"/>
      <c r="O219" s="34"/>
      <c r="P219" s="34"/>
      <c r="Q219" s="34"/>
      <c r="R219" s="222" t="s">
        <v>207</v>
      </c>
      <c r="U219" s="190">
        <v>1</v>
      </c>
      <c r="V219" s="273"/>
    </row>
    <row r="220" spans="1:22" s="141" customFormat="1" ht="74.25" customHeight="1">
      <c r="A220" s="137"/>
      <c r="B220" s="126"/>
      <c r="C220" s="28"/>
      <c r="D220" s="76"/>
      <c r="E220" s="25"/>
      <c r="F220" s="25"/>
      <c r="G220" s="110"/>
      <c r="H220" s="20" t="s">
        <v>152</v>
      </c>
      <c r="I220" s="159" t="s">
        <v>13</v>
      </c>
      <c r="J220" s="159">
        <v>66</v>
      </c>
      <c r="K220" s="159">
        <v>74</v>
      </c>
      <c r="L220" s="159"/>
      <c r="M220" s="161">
        <f>K220/J220*100</f>
        <v>112.12121212121211</v>
      </c>
      <c r="N220" s="34"/>
      <c r="O220" s="34"/>
      <c r="P220" s="34"/>
      <c r="Q220" s="34"/>
      <c r="R220" s="222" t="s">
        <v>208</v>
      </c>
      <c r="U220" s="190">
        <f t="shared" si="13"/>
        <v>1.121212121212121</v>
      </c>
      <c r="V220" s="273"/>
    </row>
    <row r="221" spans="1:22" s="141" customFormat="1" ht="38.25" customHeight="1" hidden="1">
      <c r="A221" s="137"/>
      <c r="B221" s="126"/>
      <c r="C221" s="28"/>
      <c r="D221" s="14" t="s">
        <v>103</v>
      </c>
      <c r="E221" s="30">
        <v>0</v>
      </c>
      <c r="F221" s="30">
        <v>0</v>
      </c>
      <c r="G221" s="80">
        <v>0</v>
      </c>
      <c r="H221" s="20"/>
      <c r="I221" s="160"/>
      <c r="J221" s="34"/>
      <c r="K221" s="34"/>
      <c r="L221" s="34"/>
      <c r="M221" s="151"/>
      <c r="N221" s="34"/>
      <c r="O221" s="34"/>
      <c r="P221" s="34"/>
      <c r="Q221" s="34"/>
      <c r="R221" s="213"/>
      <c r="U221" s="190" t="e">
        <f t="shared" si="13"/>
        <v>#DIV/0!</v>
      </c>
      <c r="V221" s="273"/>
    </row>
    <row r="222" spans="1:22" s="141" customFormat="1" ht="41.25" customHeight="1" hidden="1">
      <c r="A222" s="137"/>
      <c r="B222" s="126"/>
      <c r="C222" s="28"/>
      <c r="D222" s="14" t="s">
        <v>45</v>
      </c>
      <c r="E222" s="30">
        <v>0</v>
      </c>
      <c r="F222" s="30">
        <v>0</v>
      </c>
      <c r="G222" s="80">
        <v>0</v>
      </c>
      <c r="H222" s="20"/>
      <c r="I222" s="160"/>
      <c r="J222" s="34"/>
      <c r="K222" s="34"/>
      <c r="L222" s="34"/>
      <c r="M222" s="151"/>
      <c r="N222" s="34"/>
      <c r="O222" s="34"/>
      <c r="P222" s="34"/>
      <c r="Q222" s="34"/>
      <c r="R222" s="213"/>
      <c r="U222" s="190" t="e">
        <f t="shared" si="13"/>
        <v>#DIV/0!</v>
      </c>
      <c r="V222" s="273"/>
    </row>
    <row r="223" spans="1:22" s="141" customFormat="1" ht="94.5" customHeight="1">
      <c r="A223" s="137"/>
      <c r="B223" s="126"/>
      <c r="C223" s="28"/>
      <c r="D223" s="14" t="s">
        <v>44</v>
      </c>
      <c r="E223" s="30">
        <v>7227.1</v>
      </c>
      <c r="F223" s="30">
        <v>6976.86</v>
      </c>
      <c r="G223" s="80">
        <f>F223/E223*100</f>
        <v>96.53747699630556</v>
      </c>
      <c r="H223" s="34"/>
      <c r="I223" s="160"/>
      <c r="J223" s="34"/>
      <c r="K223" s="34"/>
      <c r="L223" s="34"/>
      <c r="M223" s="151"/>
      <c r="N223" s="34"/>
      <c r="O223" s="34"/>
      <c r="P223" s="34"/>
      <c r="Q223" s="34"/>
      <c r="R223" s="222" t="s">
        <v>237</v>
      </c>
      <c r="U223" s="190"/>
      <c r="V223" s="273"/>
    </row>
    <row r="224" spans="1:22" s="141" customFormat="1" ht="61.5" customHeight="1">
      <c r="A224" s="137"/>
      <c r="B224" s="126"/>
      <c r="C224" s="28"/>
      <c r="D224" s="14" t="s">
        <v>112</v>
      </c>
      <c r="E224" s="30">
        <v>80.4</v>
      </c>
      <c r="F224" s="30">
        <v>80.4</v>
      </c>
      <c r="G224" s="80">
        <f>F224/E224*100</f>
        <v>100</v>
      </c>
      <c r="H224" s="34"/>
      <c r="I224" s="160"/>
      <c r="J224" s="34"/>
      <c r="K224" s="34"/>
      <c r="L224" s="34"/>
      <c r="M224" s="151"/>
      <c r="N224" s="34"/>
      <c r="O224" s="34"/>
      <c r="P224" s="34"/>
      <c r="Q224" s="34"/>
      <c r="R224" s="213"/>
      <c r="U224" s="190"/>
      <c r="V224" s="273"/>
    </row>
    <row r="225" spans="1:26" s="141" customFormat="1" ht="21.75" customHeight="1">
      <c r="A225" s="137"/>
      <c r="B225" s="126"/>
      <c r="C225" s="28"/>
      <c r="D225" s="76" t="s">
        <v>67</v>
      </c>
      <c r="E225" s="162">
        <f>SUM(E221:E224)</f>
        <v>7307.5</v>
      </c>
      <c r="F225" s="162">
        <f>SUM(F221:F224)</f>
        <v>7057.259999999999</v>
      </c>
      <c r="G225" s="80">
        <f>F225/E225*100</f>
        <v>96.57557304139581</v>
      </c>
      <c r="H225" s="34"/>
      <c r="I225" s="160"/>
      <c r="J225" s="34"/>
      <c r="K225" s="34"/>
      <c r="L225" s="34"/>
      <c r="M225" s="151"/>
      <c r="N225" s="34"/>
      <c r="O225" s="34"/>
      <c r="P225" s="34"/>
      <c r="Q225" s="34"/>
      <c r="R225" s="213"/>
      <c r="U225" s="190">
        <f>F225/E225</f>
        <v>0.9657557304139581</v>
      </c>
      <c r="V225" s="275">
        <f>((U225+U220+U219+U218+U217+U216)/6)</f>
        <v>1.0229496193260579</v>
      </c>
      <c r="Z225" s="141" t="s">
        <v>314</v>
      </c>
    </row>
    <row r="226" spans="1:22" s="141" customFormat="1" ht="81.75" customHeight="1">
      <c r="A226" s="137"/>
      <c r="B226" s="126"/>
      <c r="C226" s="28"/>
      <c r="D226" s="346" t="s">
        <v>209</v>
      </c>
      <c r="E226" s="347"/>
      <c r="F226" s="347"/>
      <c r="G226" s="347"/>
      <c r="H226" s="347"/>
      <c r="I226" s="347"/>
      <c r="J226" s="347"/>
      <c r="K226" s="347"/>
      <c r="L226" s="347"/>
      <c r="M226" s="347"/>
      <c r="N226" s="347"/>
      <c r="O226" s="347"/>
      <c r="P226" s="347"/>
      <c r="Q226" s="347"/>
      <c r="R226" s="348"/>
      <c r="U226" s="190"/>
      <c r="V226" s="273"/>
    </row>
    <row r="227" spans="1:22" s="141" customFormat="1" ht="37.5" customHeight="1">
      <c r="A227" s="137"/>
      <c r="B227" s="126"/>
      <c r="C227" s="28"/>
      <c r="D227" s="344" t="s">
        <v>238</v>
      </c>
      <c r="E227" s="344"/>
      <c r="F227" s="344"/>
      <c r="G227" s="344"/>
      <c r="H227" s="344"/>
      <c r="I227" s="344"/>
      <c r="J227" s="344"/>
      <c r="K227" s="344"/>
      <c r="L227" s="344"/>
      <c r="M227" s="344"/>
      <c r="N227" s="344"/>
      <c r="O227" s="344"/>
      <c r="P227" s="344"/>
      <c r="Q227" s="344"/>
      <c r="R227" s="345"/>
      <c r="U227" s="190"/>
      <c r="V227" s="273"/>
    </row>
    <row r="228" spans="1:22" s="236" customFormat="1" ht="50.25" customHeight="1">
      <c r="A228" s="234"/>
      <c r="B228" s="238">
        <v>13</v>
      </c>
      <c r="C228" s="308" t="s">
        <v>60</v>
      </c>
      <c r="D228" s="309"/>
      <c r="E228" s="309"/>
      <c r="F228" s="309"/>
      <c r="G228" s="309"/>
      <c r="H228" s="309"/>
      <c r="I228" s="309"/>
      <c r="J228" s="309"/>
      <c r="K228" s="309"/>
      <c r="L228" s="309"/>
      <c r="M228" s="309"/>
      <c r="N228" s="309"/>
      <c r="O228" s="309"/>
      <c r="P228" s="309"/>
      <c r="Q228" s="309"/>
      <c r="R228" s="310"/>
      <c r="U228" s="239"/>
      <c r="V228" s="280"/>
    </row>
    <row r="229" spans="2:22" ht="91.5" customHeight="1">
      <c r="B229" s="111"/>
      <c r="C229" s="305" t="s">
        <v>236</v>
      </c>
      <c r="D229" s="306"/>
      <c r="E229" s="306"/>
      <c r="F229" s="306"/>
      <c r="G229" s="306"/>
      <c r="H229" s="306"/>
      <c r="I229" s="306"/>
      <c r="J229" s="306"/>
      <c r="K229" s="306"/>
      <c r="L229" s="306"/>
      <c r="M229" s="306"/>
      <c r="N229" s="306"/>
      <c r="O229" s="306"/>
      <c r="P229" s="306"/>
      <c r="Q229" s="306"/>
      <c r="R229" s="307"/>
      <c r="U229" s="191"/>
      <c r="V229" s="270"/>
    </row>
    <row r="230" spans="1:22" s="141" customFormat="1" ht="101.25" customHeight="1">
      <c r="A230" s="137"/>
      <c r="B230" s="59"/>
      <c r="C230" s="33"/>
      <c r="D230" s="1" t="s">
        <v>16</v>
      </c>
      <c r="E230" s="1" t="s">
        <v>2</v>
      </c>
      <c r="F230" s="1" t="s">
        <v>3</v>
      </c>
      <c r="G230" s="112" t="s">
        <v>29</v>
      </c>
      <c r="H230" s="1" t="s">
        <v>4</v>
      </c>
      <c r="I230" s="1" t="s">
        <v>5</v>
      </c>
      <c r="J230" s="1" t="s">
        <v>6</v>
      </c>
      <c r="K230" s="1" t="s">
        <v>7</v>
      </c>
      <c r="L230" s="35" t="s">
        <v>8</v>
      </c>
      <c r="M230" s="35" t="s">
        <v>10</v>
      </c>
      <c r="N230" s="35" t="s">
        <v>124</v>
      </c>
      <c r="O230" s="35"/>
      <c r="P230" s="35"/>
      <c r="Q230" s="35" t="s">
        <v>122</v>
      </c>
      <c r="R230" s="223" t="s">
        <v>121</v>
      </c>
      <c r="U230" s="190"/>
      <c r="V230" s="273"/>
    </row>
    <row r="231" spans="1:22" s="141" customFormat="1" ht="78" customHeight="1">
      <c r="A231" s="137"/>
      <c r="B231" s="59">
        <v>1</v>
      </c>
      <c r="C231" s="113"/>
      <c r="D231" s="64"/>
      <c r="E231" s="49"/>
      <c r="F231" s="49"/>
      <c r="G231" s="5"/>
      <c r="H231" s="89" t="s">
        <v>61</v>
      </c>
      <c r="I231" s="48" t="s">
        <v>13</v>
      </c>
      <c r="J231" s="48">
        <v>7.3</v>
      </c>
      <c r="K231" s="48">
        <v>6.7</v>
      </c>
      <c r="L231" s="48"/>
      <c r="M231" s="52">
        <f>K231/J231*100</f>
        <v>91.78082191780823</v>
      </c>
      <c r="N231" s="49"/>
      <c r="O231" s="49"/>
      <c r="P231" s="49"/>
      <c r="Q231" s="49"/>
      <c r="R231" s="222" t="s">
        <v>199</v>
      </c>
      <c r="U231" s="190">
        <f>K231/J231</f>
        <v>0.9178082191780822</v>
      </c>
      <c r="V231" s="273"/>
    </row>
    <row r="232" spans="1:22" s="141" customFormat="1" ht="76.5" customHeight="1">
      <c r="A232" s="137"/>
      <c r="B232" s="59">
        <v>2</v>
      </c>
      <c r="C232" s="113"/>
      <c r="D232" s="64"/>
      <c r="E232" s="49"/>
      <c r="F232" s="100"/>
      <c r="G232" s="17"/>
      <c r="H232" s="114" t="s">
        <v>62</v>
      </c>
      <c r="I232" s="181" t="s">
        <v>13</v>
      </c>
      <c r="J232" s="181">
        <v>27</v>
      </c>
      <c r="K232" s="181">
        <v>27</v>
      </c>
      <c r="L232" s="181"/>
      <c r="M232" s="115">
        <f>K232/J232*100</f>
        <v>100</v>
      </c>
      <c r="N232" s="100"/>
      <c r="O232" s="100"/>
      <c r="P232" s="100"/>
      <c r="Q232" s="100"/>
      <c r="R232" s="208"/>
      <c r="U232" s="190">
        <f>K232/J232</f>
        <v>1</v>
      </c>
      <c r="V232" s="273"/>
    </row>
    <row r="233" spans="1:22" s="141" customFormat="1" ht="48.75" customHeight="1">
      <c r="A233" s="137"/>
      <c r="B233" s="59">
        <v>3</v>
      </c>
      <c r="C233" s="113"/>
      <c r="D233" s="64"/>
      <c r="E233" s="49"/>
      <c r="F233" s="49"/>
      <c r="G233" s="5"/>
      <c r="H233" s="18" t="s">
        <v>63</v>
      </c>
      <c r="I233" s="48" t="s">
        <v>13</v>
      </c>
      <c r="J233" s="48">
        <v>31.5</v>
      </c>
      <c r="K233" s="48">
        <v>31.5</v>
      </c>
      <c r="L233" s="48"/>
      <c r="M233" s="52">
        <f>K233/J233*100</f>
        <v>100</v>
      </c>
      <c r="N233" s="49"/>
      <c r="O233" s="49"/>
      <c r="P233" s="49"/>
      <c r="Q233" s="49"/>
      <c r="R233" s="222"/>
      <c r="U233" s="190">
        <f>K233/J233</f>
        <v>1</v>
      </c>
      <c r="V233" s="273"/>
    </row>
    <row r="234" spans="1:22" s="141" customFormat="1" ht="51" customHeight="1">
      <c r="A234" s="137"/>
      <c r="B234" s="59">
        <v>4</v>
      </c>
      <c r="C234" s="113"/>
      <c r="D234" s="64"/>
      <c r="E234" s="49"/>
      <c r="F234" s="49"/>
      <c r="G234" s="5"/>
      <c r="H234" s="18" t="s">
        <v>64</v>
      </c>
      <c r="I234" s="48" t="s">
        <v>14</v>
      </c>
      <c r="J234" s="48">
        <v>6</v>
      </c>
      <c r="K234" s="48">
        <v>5</v>
      </c>
      <c r="L234" s="48"/>
      <c r="M234" s="52">
        <f>K234/J234*100</f>
        <v>83.33333333333334</v>
      </c>
      <c r="N234" s="49"/>
      <c r="O234" s="49"/>
      <c r="P234" s="49"/>
      <c r="Q234" s="49"/>
      <c r="R234" s="222" t="s">
        <v>200</v>
      </c>
      <c r="U234" s="190">
        <f>K234/J234</f>
        <v>0.8333333333333334</v>
      </c>
      <c r="V234" s="273"/>
    </row>
    <row r="235" spans="1:22" s="141" customFormat="1" ht="42.75" customHeight="1">
      <c r="A235" s="137"/>
      <c r="B235" s="59"/>
      <c r="C235" s="128"/>
      <c r="D235" s="14" t="s">
        <v>46</v>
      </c>
      <c r="E235" s="14">
        <v>1336.2</v>
      </c>
      <c r="F235" s="14">
        <v>1336.2</v>
      </c>
      <c r="G235" s="5">
        <f>F235/E235*100</f>
        <v>100</v>
      </c>
      <c r="H235" s="129"/>
      <c r="I235" s="48"/>
      <c r="J235" s="48"/>
      <c r="K235" s="48"/>
      <c r="L235" s="48"/>
      <c r="M235" s="52"/>
      <c r="N235" s="49"/>
      <c r="O235" s="49"/>
      <c r="P235" s="49"/>
      <c r="Q235" s="49"/>
      <c r="R235" s="222"/>
      <c r="U235" s="190"/>
      <c r="V235" s="273"/>
    </row>
    <row r="236" spans="1:22" s="141" customFormat="1" ht="40.5" customHeight="1">
      <c r="A236" s="137"/>
      <c r="B236" s="59"/>
      <c r="C236" s="128"/>
      <c r="D236" s="14" t="s">
        <v>68</v>
      </c>
      <c r="E236" s="14">
        <v>690.6</v>
      </c>
      <c r="F236" s="14">
        <v>690.6</v>
      </c>
      <c r="G236" s="5">
        <f>F236/E236*100</f>
        <v>100</v>
      </c>
      <c r="H236" s="129"/>
      <c r="I236" s="48"/>
      <c r="J236" s="48"/>
      <c r="K236" s="48"/>
      <c r="L236" s="48"/>
      <c r="M236" s="52"/>
      <c r="N236" s="49"/>
      <c r="O236" s="49"/>
      <c r="P236" s="49"/>
      <c r="Q236" s="262"/>
      <c r="R236" s="222"/>
      <c r="U236" s="190"/>
      <c r="V236" s="273"/>
    </row>
    <row r="237" spans="1:22" s="141" customFormat="1" ht="47.25" customHeight="1">
      <c r="A237" s="137"/>
      <c r="B237" s="59"/>
      <c r="C237" s="128"/>
      <c r="D237" s="14" t="s">
        <v>69</v>
      </c>
      <c r="E237" s="14">
        <v>276.8</v>
      </c>
      <c r="F237" s="14">
        <v>276.8</v>
      </c>
      <c r="G237" s="5">
        <f>F237/E237*100</f>
        <v>100</v>
      </c>
      <c r="H237" s="42"/>
      <c r="I237" s="48"/>
      <c r="J237" s="48"/>
      <c r="K237" s="48"/>
      <c r="L237" s="48"/>
      <c r="M237" s="52"/>
      <c r="N237" s="49"/>
      <c r="O237" s="49"/>
      <c r="P237" s="49"/>
      <c r="Q237" s="262"/>
      <c r="R237" s="222"/>
      <c r="U237" s="190"/>
      <c r="V237" s="273"/>
    </row>
    <row r="238" spans="2:26" s="137" customFormat="1" ht="25.5" customHeight="1">
      <c r="B238" s="121"/>
      <c r="C238" s="130"/>
      <c r="D238" s="131" t="s">
        <v>67</v>
      </c>
      <c r="E238" s="84">
        <f>SUM(E235:E237)</f>
        <v>2303.6000000000004</v>
      </c>
      <c r="F238" s="84">
        <f>SUM(F235:F237)</f>
        <v>2303.6000000000004</v>
      </c>
      <c r="G238" s="5">
        <f>F238/E238*100</f>
        <v>100</v>
      </c>
      <c r="H238" s="132"/>
      <c r="I238" s="75"/>
      <c r="J238" s="75"/>
      <c r="K238" s="75"/>
      <c r="L238" s="75"/>
      <c r="M238" s="63"/>
      <c r="N238" s="133"/>
      <c r="O238" s="133"/>
      <c r="P238" s="133"/>
      <c r="Q238" s="133"/>
      <c r="R238" s="263"/>
      <c r="U238" s="192">
        <f>F238/E238</f>
        <v>1</v>
      </c>
      <c r="V238" s="275">
        <f>((U238+U234+U233+U232+U231)/5)</f>
        <v>0.9502283105022832</v>
      </c>
      <c r="Z238" s="137" t="s">
        <v>314</v>
      </c>
    </row>
    <row r="239" spans="1:22" s="141" customFormat="1" ht="278.25" customHeight="1">
      <c r="A239" s="137"/>
      <c r="B239" s="59"/>
      <c r="C239" s="113"/>
      <c r="D239" s="292" t="s">
        <v>305</v>
      </c>
      <c r="E239" s="293"/>
      <c r="F239" s="293"/>
      <c r="G239" s="293"/>
      <c r="H239" s="293"/>
      <c r="I239" s="293"/>
      <c r="J239" s="293"/>
      <c r="K239" s="293"/>
      <c r="L239" s="293"/>
      <c r="M239" s="293"/>
      <c r="N239" s="293"/>
      <c r="O239" s="293"/>
      <c r="P239" s="293"/>
      <c r="Q239" s="293"/>
      <c r="R239" s="294"/>
      <c r="U239" s="190"/>
      <c r="V239" s="273"/>
    </row>
    <row r="240" spans="1:22" s="141" customFormat="1" ht="409.5" customHeight="1">
      <c r="A240" s="137"/>
      <c r="B240" s="59"/>
      <c r="C240" s="113"/>
      <c r="D240" s="296" t="s">
        <v>306</v>
      </c>
      <c r="E240" s="297"/>
      <c r="F240" s="297"/>
      <c r="G240" s="297"/>
      <c r="H240" s="297"/>
      <c r="I240" s="297"/>
      <c r="J240" s="297"/>
      <c r="K240" s="297"/>
      <c r="L240" s="297"/>
      <c r="M240" s="297"/>
      <c r="N240" s="297"/>
      <c r="O240" s="297"/>
      <c r="P240" s="297"/>
      <c r="Q240" s="297"/>
      <c r="R240" s="298"/>
      <c r="U240" s="190"/>
      <c r="V240" s="273"/>
    </row>
    <row r="241" spans="1:22" s="236" customFormat="1" ht="36" customHeight="1">
      <c r="A241" s="234"/>
      <c r="B241" s="235">
        <v>14</v>
      </c>
      <c r="C241" s="308" t="s">
        <v>65</v>
      </c>
      <c r="D241" s="309"/>
      <c r="E241" s="309"/>
      <c r="F241" s="309"/>
      <c r="G241" s="309"/>
      <c r="H241" s="309"/>
      <c r="I241" s="309"/>
      <c r="J241" s="309"/>
      <c r="K241" s="309"/>
      <c r="L241" s="309"/>
      <c r="M241" s="309"/>
      <c r="N241" s="309"/>
      <c r="O241" s="309"/>
      <c r="P241" s="309"/>
      <c r="Q241" s="309"/>
      <c r="R241" s="310"/>
      <c r="U241" s="237"/>
      <c r="V241" s="280"/>
    </row>
    <row r="242" spans="2:22" ht="21" customHeight="1">
      <c r="B242" s="111"/>
      <c r="C242" s="305" t="s">
        <v>98</v>
      </c>
      <c r="D242" s="306"/>
      <c r="E242" s="306"/>
      <c r="F242" s="306"/>
      <c r="G242" s="306"/>
      <c r="H242" s="306"/>
      <c r="I242" s="306"/>
      <c r="J242" s="306"/>
      <c r="K242" s="306"/>
      <c r="L242" s="306"/>
      <c r="M242" s="306"/>
      <c r="N242" s="306"/>
      <c r="O242" s="306"/>
      <c r="P242" s="306"/>
      <c r="Q242" s="306"/>
      <c r="R242" s="306"/>
      <c r="U242" s="191"/>
      <c r="V242" s="270"/>
    </row>
    <row r="243" spans="2:22" ht="78.75" customHeight="1">
      <c r="B243" s="111"/>
      <c r="C243" s="305" t="s">
        <v>99</v>
      </c>
      <c r="D243" s="306"/>
      <c r="E243" s="306"/>
      <c r="F243" s="306"/>
      <c r="G243" s="306"/>
      <c r="H243" s="306"/>
      <c r="I243" s="306"/>
      <c r="J243" s="306"/>
      <c r="K243" s="306"/>
      <c r="L243" s="306"/>
      <c r="M243" s="306"/>
      <c r="N243" s="306"/>
      <c r="O243" s="306"/>
      <c r="P243" s="306"/>
      <c r="Q243" s="306"/>
      <c r="R243" s="307"/>
      <c r="U243" s="191"/>
      <c r="V243" s="270"/>
    </row>
    <row r="244" spans="2:22" ht="78.75" customHeight="1">
      <c r="B244" s="111"/>
      <c r="C244" s="32"/>
      <c r="D244" s="1" t="s">
        <v>16</v>
      </c>
      <c r="E244" s="1" t="s">
        <v>2</v>
      </c>
      <c r="F244" s="1" t="s">
        <v>3</v>
      </c>
      <c r="G244" s="5" t="s">
        <v>29</v>
      </c>
      <c r="H244" s="1" t="s">
        <v>4</v>
      </c>
      <c r="I244" s="1" t="s">
        <v>5</v>
      </c>
      <c r="J244" s="1" t="s">
        <v>6</v>
      </c>
      <c r="K244" s="1" t="s">
        <v>7</v>
      </c>
      <c r="L244" s="2" t="s">
        <v>8</v>
      </c>
      <c r="M244" s="2" t="s">
        <v>10</v>
      </c>
      <c r="N244" s="2" t="s">
        <v>124</v>
      </c>
      <c r="O244" s="2"/>
      <c r="P244" s="2"/>
      <c r="Q244" s="2" t="s">
        <v>122</v>
      </c>
      <c r="R244" s="207" t="s">
        <v>121</v>
      </c>
      <c r="U244" s="191"/>
      <c r="V244" s="270"/>
    </row>
    <row r="245" spans="1:22" s="141" customFormat="1" ht="39" customHeight="1">
      <c r="A245" s="137"/>
      <c r="B245" s="59">
        <v>1</v>
      </c>
      <c r="C245" s="113"/>
      <c r="D245" s="64"/>
      <c r="E245" s="49"/>
      <c r="F245" s="49"/>
      <c r="G245" s="5"/>
      <c r="H245" s="18" t="s">
        <v>100</v>
      </c>
      <c r="I245" s="48" t="s">
        <v>127</v>
      </c>
      <c r="J245" s="48">
        <v>6</v>
      </c>
      <c r="K245" s="48">
        <v>12</v>
      </c>
      <c r="L245" s="48"/>
      <c r="M245" s="45">
        <f>K245/J245*100</f>
        <v>200</v>
      </c>
      <c r="N245" s="48"/>
      <c r="O245" s="48"/>
      <c r="P245" s="48"/>
      <c r="Q245" s="48"/>
      <c r="R245" s="335" t="s">
        <v>186</v>
      </c>
      <c r="U245" s="190">
        <f>K245/J245</f>
        <v>2</v>
      </c>
      <c r="V245" s="273"/>
    </row>
    <row r="246" spans="1:22" s="141" customFormat="1" ht="92.25" customHeight="1">
      <c r="A246" s="137"/>
      <c r="B246" s="59">
        <v>2</v>
      </c>
      <c r="C246" s="113"/>
      <c r="D246" s="64"/>
      <c r="E246" s="49"/>
      <c r="F246" s="49"/>
      <c r="G246" s="5"/>
      <c r="H246" s="18" t="s">
        <v>101</v>
      </c>
      <c r="I246" s="48" t="s">
        <v>127</v>
      </c>
      <c r="J246" s="48">
        <v>6</v>
      </c>
      <c r="K246" s="48">
        <v>12</v>
      </c>
      <c r="L246" s="48"/>
      <c r="M246" s="45">
        <f>K246/J246*100</f>
        <v>200</v>
      </c>
      <c r="N246" s="48"/>
      <c r="O246" s="48"/>
      <c r="P246" s="48"/>
      <c r="Q246" s="48"/>
      <c r="R246" s="337"/>
      <c r="U246" s="190">
        <f>K246/J246</f>
        <v>2</v>
      </c>
      <c r="V246" s="273"/>
    </row>
    <row r="247" spans="1:22" s="141" customFormat="1" ht="40.5" customHeight="1">
      <c r="A247" s="137"/>
      <c r="B247" s="59">
        <v>3</v>
      </c>
      <c r="C247" s="113"/>
      <c r="D247" s="64"/>
      <c r="E247" s="49"/>
      <c r="F247" s="49"/>
      <c r="G247" s="9"/>
      <c r="H247" s="19" t="s">
        <v>102</v>
      </c>
      <c r="I247" s="50" t="s">
        <v>111</v>
      </c>
      <c r="J247" s="48">
        <v>360</v>
      </c>
      <c r="K247" s="48">
        <v>761.3</v>
      </c>
      <c r="L247" s="48"/>
      <c r="M247" s="45">
        <f>K247/J247*100</f>
        <v>211.4722222222222</v>
      </c>
      <c r="N247" s="49"/>
      <c r="O247" s="49"/>
      <c r="P247" s="49"/>
      <c r="Q247" s="49"/>
      <c r="R247" s="222" t="s">
        <v>187</v>
      </c>
      <c r="U247" s="190">
        <f>K247/J247</f>
        <v>2.114722222222222</v>
      </c>
      <c r="V247" s="273"/>
    </row>
    <row r="248" spans="1:22" s="141" customFormat="1" ht="48" customHeight="1">
      <c r="A248" s="137"/>
      <c r="B248" s="59"/>
      <c r="C248" s="113"/>
      <c r="D248" s="58" t="s">
        <v>103</v>
      </c>
      <c r="E248" s="49">
        <v>3635.9</v>
      </c>
      <c r="F248" s="49">
        <v>3181.9</v>
      </c>
      <c r="G248" s="5">
        <f>F248/E248*100</f>
        <v>87.51340795951485</v>
      </c>
      <c r="H248" s="116"/>
      <c r="I248" s="48"/>
      <c r="J248" s="48"/>
      <c r="K248" s="48"/>
      <c r="L248" s="48"/>
      <c r="M248" s="49"/>
      <c r="N248" s="49"/>
      <c r="O248" s="49"/>
      <c r="P248" s="49"/>
      <c r="Q248" s="49"/>
      <c r="R248" s="222" t="s">
        <v>189</v>
      </c>
      <c r="U248" s="190"/>
      <c r="V248" s="273"/>
    </row>
    <row r="249" spans="1:22" s="141" customFormat="1" ht="68.25" customHeight="1">
      <c r="A249" s="137"/>
      <c r="B249" s="59"/>
      <c r="C249" s="113"/>
      <c r="D249" s="58" t="s">
        <v>104</v>
      </c>
      <c r="E249" s="49">
        <v>5364</v>
      </c>
      <c r="F249" s="49">
        <v>4694.6</v>
      </c>
      <c r="G249" s="5">
        <f>F249/E249*100</f>
        <v>87.52050708426547</v>
      </c>
      <c r="H249" s="42"/>
      <c r="I249" s="48"/>
      <c r="J249" s="48"/>
      <c r="K249" s="48"/>
      <c r="L249" s="48"/>
      <c r="M249" s="49"/>
      <c r="N249" s="49"/>
      <c r="O249" s="49"/>
      <c r="P249" s="49"/>
      <c r="Q249" s="49"/>
      <c r="R249" s="222" t="s">
        <v>188</v>
      </c>
      <c r="U249" s="190"/>
      <c r="V249" s="273"/>
    </row>
    <row r="250" spans="1:22" s="141" customFormat="1" ht="43.5" customHeight="1">
      <c r="A250" s="137"/>
      <c r="B250" s="59"/>
      <c r="C250" s="113"/>
      <c r="D250" s="58" t="s">
        <v>47</v>
      </c>
      <c r="E250" s="49">
        <v>2101.3</v>
      </c>
      <c r="F250" s="49">
        <v>2101.3</v>
      </c>
      <c r="G250" s="5">
        <f>F250/E250*100</f>
        <v>100</v>
      </c>
      <c r="H250" s="42"/>
      <c r="I250" s="48"/>
      <c r="J250" s="48"/>
      <c r="K250" s="48"/>
      <c r="L250" s="48"/>
      <c r="M250" s="49"/>
      <c r="N250" s="49"/>
      <c r="O250" s="49"/>
      <c r="P250" s="49"/>
      <c r="Q250" s="49"/>
      <c r="R250" s="224"/>
      <c r="U250" s="190"/>
      <c r="V250" s="273"/>
    </row>
    <row r="251" spans="1:22" s="141" customFormat="1" ht="49.5" customHeight="1">
      <c r="A251" s="137"/>
      <c r="B251" s="59"/>
      <c r="C251" s="113"/>
      <c r="D251" s="58" t="s">
        <v>105</v>
      </c>
      <c r="E251" s="49">
        <v>7638.8</v>
      </c>
      <c r="F251" s="49">
        <v>7638.8</v>
      </c>
      <c r="G251" s="5">
        <v>0</v>
      </c>
      <c r="H251" s="42"/>
      <c r="I251" s="48"/>
      <c r="J251" s="48"/>
      <c r="K251" s="48"/>
      <c r="L251" s="48"/>
      <c r="M251" s="49"/>
      <c r="N251" s="49"/>
      <c r="O251" s="49"/>
      <c r="P251" s="49"/>
      <c r="Q251" s="49"/>
      <c r="R251" s="222" t="s">
        <v>190</v>
      </c>
      <c r="U251" s="190"/>
      <c r="V251" s="273"/>
    </row>
    <row r="252" spans="1:26" s="141" customFormat="1" ht="28.5" customHeight="1">
      <c r="A252" s="137"/>
      <c r="B252" s="123"/>
      <c r="C252" s="117"/>
      <c r="D252" s="118" t="s">
        <v>67</v>
      </c>
      <c r="E252" s="118">
        <f>SUM(E248:E251)</f>
        <v>18740</v>
      </c>
      <c r="F252" s="118">
        <f>SUM(F248:F251)</f>
        <v>17616.6</v>
      </c>
      <c r="G252" s="5">
        <f>F252/E252*100</f>
        <v>94.00533617929561</v>
      </c>
      <c r="H252" s="67"/>
      <c r="I252" s="119"/>
      <c r="J252" s="119"/>
      <c r="K252" s="119"/>
      <c r="L252" s="189"/>
      <c r="M252" s="120"/>
      <c r="N252" s="120"/>
      <c r="O252" s="120"/>
      <c r="P252" s="120"/>
      <c r="Q252" s="120"/>
      <c r="R252" s="225"/>
      <c r="U252" s="190">
        <f>F252/E252</f>
        <v>0.9400533617929562</v>
      </c>
      <c r="V252" s="275">
        <f>((U252+U247+U246+U245)/4)</f>
        <v>1.7636938960037947</v>
      </c>
      <c r="Z252" s="141" t="s">
        <v>314</v>
      </c>
    </row>
    <row r="253" spans="2:22" s="144" customFormat="1" ht="186.75" customHeight="1">
      <c r="B253" s="59"/>
      <c r="C253" s="291" t="s">
        <v>288</v>
      </c>
      <c r="D253" s="291"/>
      <c r="E253" s="291"/>
      <c r="F253" s="291"/>
      <c r="G253" s="291"/>
      <c r="H253" s="291"/>
      <c r="I253" s="291"/>
      <c r="J253" s="291"/>
      <c r="K253" s="291"/>
      <c r="L253" s="291"/>
      <c r="M253" s="291"/>
      <c r="N253" s="291"/>
      <c r="O253" s="291"/>
      <c r="P253" s="291"/>
      <c r="Q253" s="291"/>
      <c r="R253" s="291"/>
      <c r="U253" s="192"/>
      <c r="V253" s="269"/>
    </row>
    <row r="254" spans="2:22" s="144" customFormat="1" ht="186.75" customHeight="1">
      <c r="B254" s="59"/>
      <c r="C254" s="179"/>
      <c r="D254" s="296" t="s">
        <v>198</v>
      </c>
      <c r="E254" s="297"/>
      <c r="F254" s="297"/>
      <c r="G254" s="297"/>
      <c r="H254" s="297"/>
      <c r="I254" s="297"/>
      <c r="J254" s="297"/>
      <c r="K254" s="297"/>
      <c r="L254" s="297"/>
      <c r="M254" s="297"/>
      <c r="N254" s="297"/>
      <c r="O254" s="297"/>
      <c r="P254" s="297"/>
      <c r="Q254" s="297"/>
      <c r="R254" s="298"/>
      <c r="U254" s="192"/>
      <c r="V254" s="269"/>
    </row>
    <row r="255" spans="2:22" s="144" customFormat="1" ht="15">
      <c r="B255" s="164"/>
      <c r="C255" s="165"/>
      <c r="D255" s="166"/>
      <c r="E255" s="165"/>
      <c r="F255" s="165"/>
      <c r="G255" s="165"/>
      <c r="H255" s="167"/>
      <c r="I255" s="166"/>
      <c r="J255" s="168"/>
      <c r="K255" s="168"/>
      <c r="L255" s="168"/>
      <c r="M255" s="165"/>
      <c r="N255" s="165"/>
      <c r="O255" s="165"/>
      <c r="P255" s="165"/>
      <c r="Q255" s="165"/>
      <c r="R255" s="226"/>
      <c r="U255" s="192"/>
      <c r="V255" s="269"/>
    </row>
    <row r="256" spans="2:22" s="144" customFormat="1" ht="15" hidden="1">
      <c r="B256" s="164"/>
      <c r="C256" s="165"/>
      <c r="D256" s="170" t="s">
        <v>154</v>
      </c>
      <c r="E256" s="165"/>
      <c r="F256" s="165"/>
      <c r="G256" s="165"/>
      <c r="H256" s="165"/>
      <c r="I256" s="166"/>
      <c r="J256" s="168"/>
      <c r="K256" s="168"/>
      <c r="L256" s="168"/>
      <c r="M256" s="165"/>
      <c r="N256" s="165"/>
      <c r="O256" s="165"/>
      <c r="P256" s="165"/>
      <c r="Q256" s="165"/>
      <c r="R256" s="226"/>
      <c r="U256" s="192"/>
      <c r="V256" s="269"/>
    </row>
    <row r="257" spans="2:22" s="144" customFormat="1" ht="15" hidden="1">
      <c r="B257" s="164"/>
      <c r="C257" s="165"/>
      <c r="D257" s="170" t="s">
        <v>155</v>
      </c>
      <c r="E257" s="165"/>
      <c r="F257" s="165"/>
      <c r="G257" s="165"/>
      <c r="H257" s="165"/>
      <c r="I257" s="166"/>
      <c r="J257" s="168"/>
      <c r="K257" s="168"/>
      <c r="L257" s="168"/>
      <c r="M257" s="165"/>
      <c r="N257" s="165"/>
      <c r="O257" s="165"/>
      <c r="P257" s="165"/>
      <c r="Q257" s="165"/>
      <c r="R257" s="226"/>
      <c r="U257" s="192"/>
      <c r="V257" s="269"/>
    </row>
    <row r="258" spans="2:22" s="144" customFormat="1" ht="15" hidden="1">
      <c r="B258" s="164"/>
      <c r="C258" s="165"/>
      <c r="D258" s="170" t="s">
        <v>156</v>
      </c>
      <c r="E258" s="165"/>
      <c r="F258" s="165"/>
      <c r="G258" s="165"/>
      <c r="H258" s="165"/>
      <c r="I258" s="166"/>
      <c r="J258" s="168"/>
      <c r="K258" s="168"/>
      <c r="L258" s="168"/>
      <c r="M258" s="165"/>
      <c r="N258" s="165"/>
      <c r="O258" s="165"/>
      <c r="P258" s="165"/>
      <c r="Q258" s="165"/>
      <c r="R258" s="226"/>
      <c r="U258" s="192"/>
      <c r="V258" s="269"/>
    </row>
    <row r="259" spans="2:22" s="144" customFormat="1" ht="15" hidden="1">
      <c r="B259" s="164"/>
      <c r="C259" s="165"/>
      <c r="D259" s="170" t="s">
        <v>157</v>
      </c>
      <c r="E259" s="228"/>
      <c r="F259" s="228"/>
      <c r="G259" s="229"/>
      <c r="H259" s="229"/>
      <c r="I259" s="230"/>
      <c r="J259" s="231"/>
      <c r="K259" s="231"/>
      <c r="L259" s="231"/>
      <c r="M259" s="229"/>
      <c r="N259" s="229"/>
      <c r="O259" s="229"/>
      <c r="P259" s="229"/>
      <c r="Q259" s="229"/>
      <c r="R259" s="232"/>
      <c r="U259" s="233"/>
      <c r="V259" s="283"/>
    </row>
    <row r="260" spans="9:22" s="144" customFormat="1" ht="15">
      <c r="I260" s="145"/>
      <c r="J260" s="147"/>
      <c r="K260" s="147"/>
      <c r="L260" s="147"/>
      <c r="R260" s="227"/>
      <c r="V260" s="284"/>
    </row>
    <row r="261" spans="2:22" s="144" customFormat="1" ht="14.25" customHeight="1">
      <c r="B261" s="146"/>
      <c r="D261" s="145"/>
      <c r="I261" s="145"/>
      <c r="J261" s="147"/>
      <c r="K261" s="147"/>
      <c r="L261" s="147"/>
      <c r="R261" s="227"/>
      <c r="V261" s="284"/>
    </row>
    <row r="262" spans="2:22" s="144" customFormat="1" ht="15" hidden="1">
      <c r="B262" s="146"/>
      <c r="D262" s="145"/>
      <c r="I262" s="145"/>
      <c r="J262" s="147"/>
      <c r="K262" s="147"/>
      <c r="L262" s="147"/>
      <c r="R262" s="227"/>
      <c r="V262" s="284"/>
    </row>
    <row r="263" spans="2:22" s="144" customFormat="1" ht="15" hidden="1">
      <c r="B263" s="146"/>
      <c r="D263" s="145"/>
      <c r="I263" s="145"/>
      <c r="J263" s="147"/>
      <c r="K263" s="147"/>
      <c r="L263" s="147"/>
      <c r="R263" s="227"/>
      <c r="V263" s="284"/>
    </row>
    <row r="264" spans="2:22" s="144" customFormat="1" ht="15" hidden="1">
      <c r="B264" s="146"/>
      <c r="D264" s="170"/>
      <c r="I264" s="145"/>
      <c r="J264" s="147"/>
      <c r="K264" s="147"/>
      <c r="L264" s="147"/>
      <c r="R264" s="227"/>
      <c r="V264" s="284"/>
    </row>
    <row r="265" spans="2:22" s="144" customFormat="1" ht="15" hidden="1">
      <c r="B265" s="146"/>
      <c r="D265" s="170"/>
      <c r="I265" s="145"/>
      <c r="J265" s="147"/>
      <c r="K265" s="147"/>
      <c r="L265" s="147"/>
      <c r="R265" s="227"/>
      <c r="V265" s="284"/>
    </row>
    <row r="266" spans="2:22" s="144" customFormat="1" ht="15" hidden="1">
      <c r="B266" s="146"/>
      <c r="D266" s="170"/>
      <c r="I266" s="145"/>
      <c r="J266" s="147"/>
      <c r="K266" s="147"/>
      <c r="L266" s="147"/>
      <c r="R266" s="227"/>
      <c r="V266" s="284"/>
    </row>
    <row r="267" spans="2:22" s="144" customFormat="1" ht="15" hidden="1">
      <c r="B267" s="146"/>
      <c r="D267" s="170"/>
      <c r="I267" s="145"/>
      <c r="J267" s="147"/>
      <c r="K267" s="147"/>
      <c r="L267" s="147"/>
      <c r="R267" s="227"/>
      <c r="V267" s="284"/>
    </row>
    <row r="268" spans="2:22" s="144" customFormat="1" ht="15" hidden="1">
      <c r="B268" s="146"/>
      <c r="D268" s="145"/>
      <c r="I268" s="145"/>
      <c r="J268" s="147"/>
      <c r="K268" s="147"/>
      <c r="L268" s="147"/>
      <c r="R268" s="227"/>
      <c r="V268" s="284"/>
    </row>
    <row r="269" spans="2:22" s="144" customFormat="1" ht="15" hidden="1">
      <c r="B269" s="146"/>
      <c r="D269" s="145"/>
      <c r="I269" s="145"/>
      <c r="J269" s="147"/>
      <c r="K269" s="147"/>
      <c r="L269" s="147"/>
      <c r="R269" s="227"/>
      <c r="V269" s="284"/>
    </row>
    <row r="270" spans="2:22" s="144" customFormat="1" ht="15">
      <c r="B270" s="146"/>
      <c r="D270" s="193" t="s">
        <v>280</v>
      </c>
      <c r="E270" s="169" t="s">
        <v>282</v>
      </c>
      <c r="F270" s="165"/>
      <c r="G270" s="165"/>
      <c r="H270" s="165"/>
      <c r="I270" s="145"/>
      <c r="J270" s="147"/>
      <c r="K270" s="147"/>
      <c r="L270" s="147"/>
      <c r="R270" s="227"/>
      <c r="V270" s="284"/>
    </row>
    <row r="271" spans="2:22" s="144" customFormat="1" ht="15">
      <c r="B271" s="146"/>
      <c r="D271" s="194" t="s">
        <v>279</v>
      </c>
      <c r="E271" s="169" t="s">
        <v>281</v>
      </c>
      <c r="F271" s="165"/>
      <c r="G271" s="165"/>
      <c r="H271" s="165"/>
      <c r="I271" s="145"/>
      <c r="J271" s="147"/>
      <c r="K271" s="147"/>
      <c r="L271" s="147"/>
      <c r="R271" s="227"/>
      <c r="V271" s="284"/>
    </row>
    <row r="272" spans="2:22" s="144" customFormat="1" ht="15">
      <c r="B272" s="146"/>
      <c r="D272" s="195" t="s">
        <v>278</v>
      </c>
      <c r="E272" s="165" t="s">
        <v>283</v>
      </c>
      <c r="F272" s="165"/>
      <c r="G272" s="165"/>
      <c r="H272" s="165"/>
      <c r="I272" s="145"/>
      <c r="J272" s="147"/>
      <c r="K272" s="147"/>
      <c r="L272" s="147"/>
      <c r="R272" s="227"/>
      <c r="V272" s="284"/>
    </row>
    <row r="273" spans="2:22" s="144" customFormat="1" ht="15">
      <c r="B273" s="146"/>
      <c r="D273" s="145"/>
      <c r="I273" s="145"/>
      <c r="J273" s="147"/>
      <c r="K273" s="147"/>
      <c r="L273" s="147"/>
      <c r="R273" s="227"/>
      <c r="V273" s="284"/>
    </row>
    <row r="274" spans="2:22" s="144" customFormat="1" ht="15">
      <c r="B274" s="146"/>
      <c r="D274" s="145"/>
      <c r="I274" s="145"/>
      <c r="J274" s="147"/>
      <c r="K274" s="147"/>
      <c r="L274" s="147"/>
      <c r="R274" s="227"/>
      <c r="V274" s="284"/>
    </row>
    <row r="275" spans="2:22" s="144" customFormat="1" ht="15">
      <c r="B275" s="146"/>
      <c r="D275" s="145"/>
      <c r="I275" s="145"/>
      <c r="J275" s="147"/>
      <c r="K275" s="147"/>
      <c r="L275" s="147"/>
      <c r="R275" s="227"/>
      <c r="V275" s="284"/>
    </row>
    <row r="276" spans="2:22" s="144" customFormat="1" ht="15">
      <c r="B276" s="146"/>
      <c r="D276" s="145"/>
      <c r="I276" s="145"/>
      <c r="J276" s="147"/>
      <c r="K276" s="147"/>
      <c r="L276" s="147"/>
      <c r="R276" s="227"/>
      <c r="V276" s="284"/>
    </row>
    <row r="277" spans="2:22" s="144" customFormat="1" ht="15">
      <c r="B277" s="146"/>
      <c r="D277" s="145"/>
      <c r="I277" s="145"/>
      <c r="J277" s="147"/>
      <c r="K277" s="147"/>
      <c r="L277" s="147"/>
      <c r="R277" s="227"/>
      <c r="V277" s="284"/>
    </row>
    <row r="278" spans="2:22" s="144" customFormat="1" ht="15">
      <c r="B278" s="146"/>
      <c r="D278" s="145"/>
      <c r="I278" s="145"/>
      <c r="J278" s="147"/>
      <c r="K278" s="147"/>
      <c r="L278" s="147"/>
      <c r="R278" s="227"/>
      <c r="V278" s="284"/>
    </row>
    <row r="279" spans="2:22" s="144" customFormat="1" ht="15">
      <c r="B279" s="146"/>
      <c r="D279" s="145"/>
      <c r="I279" s="145"/>
      <c r="J279" s="147"/>
      <c r="K279" s="147"/>
      <c r="L279" s="147"/>
      <c r="R279" s="227"/>
      <c r="V279" s="284"/>
    </row>
    <row r="280" spans="2:22" s="144" customFormat="1" ht="15">
      <c r="B280" s="146"/>
      <c r="D280" s="145"/>
      <c r="I280" s="145"/>
      <c r="J280" s="147"/>
      <c r="K280" s="147"/>
      <c r="L280" s="147"/>
      <c r="R280" s="227"/>
      <c r="V280" s="284"/>
    </row>
    <row r="281" spans="2:22" s="144" customFormat="1" ht="15">
      <c r="B281" s="146"/>
      <c r="D281" s="145"/>
      <c r="I281" s="145"/>
      <c r="J281" s="147"/>
      <c r="K281" s="147"/>
      <c r="L281" s="147"/>
      <c r="R281" s="227"/>
      <c r="V281" s="284"/>
    </row>
    <row r="282" spans="2:22" s="144" customFormat="1" ht="15">
      <c r="B282" s="146"/>
      <c r="D282" s="145"/>
      <c r="I282" s="145"/>
      <c r="J282" s="147"/>
      <c r="K282" s="147"/>
      <c r="L282" s="147"/>
      <c r="R282" s="227"/>
      <c r="V282" s="284"/>
    </row>
    <row r="283" spans="2:22" s="144" customFormat="1" ht="15">
      <c r="B283" s="146"/>
      <c r="D283" s="145"/>
      <c r="I283" s="145"/>
      <c r="J283" s="147"/>
      <c r="K283" s="147"/>
      <c r="L283" s="147"/>
      <c r="R283" s="227"/>
      <c r="V283" s="284"/>
    </row>
    <row r="284" spans="2:22" s="144" customFormat="1" ht="15">
      <c r="B284" s="146"/>
      <c r="D284" s="145"/>
      <c r="I284" s="145"/>
      <c r="J284" s="147"/>
      <c r="K284" s="147"/>
      <c r="L284" s="147"/>
      <c r="R284" s="227"/>
      <c r="V284" s="284"/>
    </row>
    <row r="285" spans="2:22" s="144" customFormat="1" ht="15">
      <c r="B285" s="146"/>
      <c r="D285" s="145"/>
      <c r="I285" s="145"/>
      <c r="J285" s="147"/>
      <c r="K285" s="147"/>
      <c r="L285" s="147"/>
      <c r="R285" s="227"/>
      <c r="V285" s="284"/>
    </row>
    <row r="286" spans="2:22" s="144" customFormat="1" ht="15">
      <c r="B286" s="146"/>
      <c r="D286" s="145"/>
      <c r="I286" s="145"/>
      <c r="J286" s="147"/>
      <c r="K286" s="147"/>
      <c r="L286" s="147"/>
      <c r="R286" s="227"/>
      <c r="V286" s="284"/>
    </row>
    <row r="287" spans="2:22" s="144" customFormat="1" ht="15">
      <c r="B287" s="146"/>
      <c r="D287" s="145"/>
      <c r="I287" s="145"/>
      <c r="J287" s="147"/>
      <c r="K287" s="147"/>
      <c r="L287" s="147"/>
      <c r="R287" s="227"/>
      <c r="V287" s="284"/>
    </row>
  </sheetData>
  <sheetProtection/>
  <mergeCells count="85">
    <mergeCell ref="B201:B202"/>
    <mergeCell ref="D211:R211"/>
    <mergeCell ref="R203:R204"/>
    <mergeCell ref="R201:R202"/>
    <mergeCell ref="D212:R212"/>
    <mergeCell ref="D120:R120"/>
    <mergeCell ref="D130:R130"/>
    <mergeCell ref="C147:R147"/>
    <mergeCell ref="C148:R148"/>
    <mergeCell ref="C132:R132"/>
    <mergeCell ref="R245:R246"/>
    <mergeCell ref="D174:R174"/>
    <mergeCell ref="D254:R254"/>
    <mergeCell ref="D240:R240"/>
    <mergeCell ref="D227:R227"/>
    <mergeCell ref="D226:R226"/>
    <mergeCell ref="C214:R214"/>
    <mergeCell ref="C215:R215"/>
    <mergeCell ref="D210:R210"/>
    <mergeCell ref="C253:R253"/>
    <mergeCell ref="D90:R90"/>
    <mergeCell ref="D117:R117"/>
    <mergeCell ref="D191:R191"/>
    <mergeCell ref="C133:R133"/>
    <mergeCell ref="C131:R131"/>
    <mergeCell ref="C193:R193"/>
    <mergeCell ref="D145:R145"/>
    <mergeCell ref="C176:R176"/>
    <mergeCell ref="C177:R177"/>
    <mergeCell ref="C229:R229"/>
    <mergeCell ref="C112:R112"/>
    <mergeCell ref="D161:R161"/>
    <mergeCell ref="D173:R173"/>
    <mergeCell ref="D190:R190"/>
    <mergeCell ref="C94:R94"/>
    <mergeCell ref="C194:R194"/>
    <mergeCell ref="D5:G5"/>
    <mergeCell ref="C73:R73"/>
    <mergeCell ref="C92:R92"/>
    <mergeCell ref="D23:R23"/>
    <mergeCell ref="C146:R146"/>
    <mergeCell ref="C213:R213"/>
    <mergeCell ref="D144:R144"/>
    <mergeCell ref="D129:R129"/>
    <mergeCell ref="C111:R111"/>
    <mergeCell ref="C75:R75"/>
    <mergeCell ref="B3:R3"/>
    <mergeCell ref="B5:B6"/>
    <mergeCell ref="C5:C6"/>
    <mergeCell ref="H5:R5"/>
    <mergeCell ref="C25:R25"/>
    <mergeCell ref="C26:R26"/>
    <mergeCell ref="I13:I16"/>
    <mergeCell ref="C7:R7"/>
    <mergeCell ref="C8:R8"/>
    <mergeCell ref="R13:R17"/>
    <mergeCell ref="B45:B47"/>
    <mergeCell ref="C50:R50"/>
    <mergeCell ref="C45:C47"/>
    <mergeCell ref="D24:R24"/>
    <mergeCell ref="D51:R51"/>
    <mergeCell ref="C74:R74"/>
    <mergeCell ref="D52:R52"/>
    <mergeCell ref="B40:B43"/>
    <mergeCell ref="D72:R72"/>
    <mergeCell ref="C243:R243"/>
    <mergeCell ref="C163:R163"/>
    <mergeCell ref="C162:R162"/>
    <mergeCell ref="C175:R175"/>
    <mergeCell ref="C228:R228"/>
    <mergeCell ref="C110:R110"/>
    <mergeCell ref="C241:R241"/>
    <mergeCell ref="C192:R192"/>
    <mergeCell ref="C242:R242"/>
    <mergeCell ref="D239:R239"/>
    <mergeCell ref="V6:V7"/>
    <mergeCell ref="U6:U7"/>
    <mergeCell ref="D109:R109"/>
    <mergeCell ref="D91:R91"/>
    <mergeCell ref="D71:R71"/>
    <mergeCell ref="D108:R108"/>
    <mergeCell ref="D48:R48"/>
    <mergeCell ref="C93:R93"/>
    <mergeCell ref="D49:R49"/>
    <mergeCell ref="C9:R9"/>
  </mergeCells>
  <printOptions horizontalCentered="1" verticalCentered="1"/>
  <pageMargins left="0.1968503937007874" right="0.11811023622047245" top="0.15748031496062992" bottom="0.1968503937007874" header="0.31496062992125984" footer="0.11811023622047245"/>
  <pageSetup firstPageNumber="1" useFirstPageNumber="1" horizontalDpi="600" verticalDpi="600" orientation="landscape" paperSize="9" scale="70"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ekonom4</dc:creator>
  <cp:keywords/>
  <dc:description/>
  <cp:lastModifiedBy>us</cp:lastModifiedBy>
  <cp:lastPrinted>2017-05-23T09:25:44Z</cp:lastPrinted>
  <dcterms:created xsi:type="dcterms:W3CDTF">2015-01-16T04:31:22Z</dcterms:created>
  <dcterms:modified xsi:type="dcterms:W3CDTF">2017-05-24T05:11:15Z</dcterms:modified>
  <cp:category/>
  <cp:version/>
  <cp:contentType/>
  <cp:contentStatus/>
</cp:coreProperties>
</file>