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2120" windowHeight="9120" tabRatio="677" firstSheet="1" activeTab="7"/>
  </bookViews>
  <sheets>
    <sheet name="Доходы" sheetId="1" r:id="rId1"/>
    <sheet name="расходы 2017" sheetId="2" r:id="rId2"/>
    <sheet name="источники" sheetId="3" r:id="rId3"/>
    <sheet name="мун. программы" sheetId="4" r:id="rId4"/>
    <sheet name="капит. расходы" sheetId="5" r:id="rId5"/>
    <sheet name="план приват-ии" sheetId="6" r:id="rId6"/>
    <sheet name="резервный фонд" sheetId="7" r:id="rId7"/>
    <sheet name="численность" sheetId="8" r:id="rId8"/>
  </sheets>
  <externalReferences>
    <externalReference r:id="rId11"/>
    <externalReference r:id="rId12"/>
  </externalReferences>
  <definedNames>
    <definedName name="_Date_">#REF!</definedName>
    <definedName name="_Otchet_Period_Source__AT_ObjectName">#REF!</definedName>
    <definedName name="_PBuh_" localSheetId="2">'источники'!#REF!</definedName>
    <definedName name="_PBuh_" localSheetId="4">#REF!</definedName>
    <definedName name="_PBuh_">#REF!</definedName>
    <definedName name="_PBuhN_" localSheetId="2">'источники'!#REF!</definedName>
    <definedName name="_PBuhN_">#REF!</definedName>
    <definedName name="_Period_">#REF!</definedName>
    <definedName name="_PRuk_" localSheetId="2">'источники'!#REF!</definedName>
    <definedName name="_PRuk_" localSheetId="4">#REF!</definedName>
    <definedName name="_PRuk_">#REF!</definedName>
    <definedName name="_PRukN_" localSheetId="2">'источники'!#REF!</definedName>
    <definedName name="_PRukN_">#REF!</definedName>
    <definedName name="_СпрАдм_">#REF!</definedName>
    <definedName name="_СпрОКАТО_">#REF!</definedName>
    <definedName name="_СпрОКПО_">#REF!</definedName>
    <definedName name="FILE_NAME">#REF!</definedName>
    <definedName name="FORM_CODE">#REF!</definedName>
    <definedName name="PARAMS">#REF!</definedName>
    <definedName name="PERIOD">#REF!</definedName>
    <definedName name="RANGE_NAMES">#REF!</definedName>
    <definedName name="REG_DATE">#REF!</definedName>
    <definedName name="SRC_CODE">#REF!</definedName>
    <definedName name="SRC_KIND">#REF!</definedName>
    <definedName name="_xlnm.Print_Titles" localSheetId="0">'Доходы'!$10:$11</definedName>
    <definedName name="_xlnm.Print_Titles" localSheetId="5">'план приват-ии'!$8:$8</definedName>
    <definedName name="_xlnm.Print_Titles" localSheetId="1">'расходы 2017'!$6:$6</definedName>
  </definedNames>
  <calcPr fullCalcOnLoad="1"/>
</workbook>
</file>

<file path=xl/sharedStrings.xml><?xml version="1.0" encoding="utf-8"?>
<sst xmlns="http://schemas.openxmlformats.org/spreadsheetml/2006/main" count="1264" uniqueCount="833">
  <si>
    <t>Наименование расходов</t>
  </si>
  <si>
    <t>Межбюджетные трансферты</t>
  </si>
  <si>
    <t>ВР</t>
  </si>
  <si>
    <t>ЦСР</t>
  </si>
  <si>
    <t>Глава муниципального образования</t>
  </si>
  <si>
    <t>Резервные фонды местных администраций</t>
  </si>
  <si>
    <t>Оценка недвижимости, признание прав и регулирование отношений по государственной и муниципальной собственности</t>
  </si>
  <si>
    <t>100</t>
  </si>
  <si>
    <t>200</t>
  </si>
  <si>
    <t>800</t>
  </si>
  <si>
    <t>Иные бюджетные ассигнования</t>
  </si>
  <si>
    <t>300</t>
  </si>
  <si>
    <t>Социальное обеспечение и иные выплаты населению</t>
  </si>
  <si>
    <t>600</t>
  </si>
  <si>
    <t>2</t>
  </si>
  <si>
    <t>Непрограммные мероприятия</t>
  </si>
  <si>
    <t>Муниципальная программа "Обеспечение безопасности жизнедеятельности населения Нытвенского городского поселения"</t>
  </si>
  <si>
    <t>Муниципальная программа "Дорожная инфраструктура Нытвенского городского поселения"</t>
  </si>
  <si>
    <t>Муниципальная программа "Обеспечение качественным жильем в Нытвенском городском поселении"</t>
  </si>
  <si>
    <t>Муниципальная программа "Энергосбережение и повышение энергетической эффективности в Нытвенском городском поселении"</t>
  </si>
  <si>
    <t>Муниципальная программа "Благоустройство территории Нытвенского городского поселения"</t>
  </si>
  <si>
    <t>Муниципальная программа "Развитие культуры Нытвенского городского поселения"</t>
  </si>
  <si>
    <t>Обеспечение деятельности органов местного самоуправления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</si>
  <si>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</si>
  <si>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Депутаты представительного органа местного самоуправления</t>
  </si>
  <si>
    <t>Закупка товаров, работ и услуг для государственных (муниципальных) нужд</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</si>
  <si>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</si>
  <si>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500</t>
  </si>
  <si>
    <t>Мероприятия,   осуществляемые органами местного самоуправления муниципального образования, в рамках непрограммных направлений расходов</t>
  </si>
  <si>
    <t>Исполнение решений судов, вступивших в законную силу, и оплата государственной пошлины</t>
  </si>
  <si>
    <t>Подпрограмма "Капитальный ремонт жилищного фонда"</t>
  </si>
  <si>
    <t>Подпрограмма "Достойное жилье"</t>
  </si>
  <si>
    <t>Подпрограмма "Поддержка жилищного хозяйства"</t>
  </si>
  <si>
    <t>Подпрограмма "Реконструкция наружного освещения"</t>
  </si>
  <si>
    <t>Подпрограмма "Приведение в качественное состояние, восстановление и улучшение элементов благоустройства"</t>
  </si>
  <si>
    <t>Подпрограмма "Развитие физической культуры и спорта"</t>
  </si>
  <si>
    <t>Подпрограмма "Развитие музейного дела"</t>
  </si>
  <si>
    <t>Предоставление субсидий бюджетным, автономным учреждениям и иным некомерческим организациям</t>
  </si>
  <si>
    <t>Подпрограмма "Развитие и содержание систем водоснабжения и водоотведения"</t>
  </si>
  <si>
    <t>Подпрограмма "Развитие и содержание  газопроводов в  Нытвенском городском поселении"</t>
  </si>
  <si>
    <t>Составление протоколов об административных правонарушениях</t>
  </si>
  <si>
    <t>Осуществление органами местного самоуправления полномочий за счет субсидий, субвенций, иных межбюджетных трансфертов</t>
  </si>
  <si>
    <t>Информирование населения через средства массовой информации</t>
  </si>
  <si>
    <t>Предоставление  мер социальной поддержки отдельным категориям граждан, работающим в муниципальных учреждениях и проживающим в сельской местности и поселках городского типа (рабочих поселках), по оплате жилого помещения и коммунальных услуг</t>
  </si>
  <si>
    <t>Подпрограмма "Обеспечение первичных мер пожарной безопасности"</t>
  </si>
  <si>
    <t>Подпрограмма "Организация сбора,  вывоза бытовых отходов, мусора и организация мероприятий по контролю за соблюдением и соблюдению муниципальных правовых актов"</t>
  </si>
  <si>
    <t>Подпрограмма "Озеленение территории Нытвенского городского поселения"</t>
  </si>
  <si>
    <t>1</t>
  </si>
  <si>
    <t>400</t>
  </si>
  <si>
    <t>Капитальные вложения в объекты недвижимого имущества государственной (муниципальной) собственности</t>
  </si>
  <si>
    <t xml:space="preserve">Мероприятия по обеспечению эксплуатации зданий, помещений и другого имущества, находящегося в муниципальной собственности </t>
  </si>
  <si>
    <t>Мероприятия по землеустроительству и землепользованию</t>
  </si>
  <si>
    <t>Процент исполнения</t>
  </si>
  <si>
    <t>Нытвенского городского поселения</t>
  </si>
  <si>
    <t>тыс.руб.</t>
  </si>
  <si>
    <t>Классификация доходов</t>
  </si>
  <si>
    <t>Наименование групп, подгрупп, статей, подстатей, элементов, программ (подпрограмм), кодов экономической классификации доходов</t>
  </si>
  <si>
    <t>откл-ие +перев.                    -недов.</t>
  </si>
  <si>
    <t xml:space="preserve">1 00 00000 00 0000 000 </t>
  </si>
  <si>
    <t xml:space="preserve">НАЛОГОВЫЕ И НЕНАЛОГОВЫЕ ДОХОДЫ                   </t>
  </si>
  <si>
    <t xml:space="preserve">1 01 00000 00 0000 000 </t>
  </si>
  <si>
    <t>НАЛОГИ НА ПРИБЫЛЬ, ДОХОДЫ</t>
  </si>
  <si>
    <t xml:space="preserve">1 01 02000 01 0000 110 </t>
  </si>
  <si>
    <t xml:space="preserve">Налог на доходы  физических лиц  </t>
  </si>
  <si>
    <t xml:space="preserve">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</si>
  <si>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</si>
  <si>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1 01 02020 01 0000 110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</si>
  <si>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</si>
  <si>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1 01 02030 01 0000 110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</si>
  <si>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</si>
  <si>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1 03 00000 00 0000 000 </t>
  </si>
  <si>
    <t>АКЦИЗЫ</t>
  </si>
  <si>
    <t xml:space="preserve"> 1 03 02230 01 0000 110</t>
  </si>
  <si>
    <t>Доходы от уплаты акцизов на дизельное топливо,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</si>
  <si>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</si>
  <si>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</si>
  <si>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</si>
  <si>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</si>
  <si>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</si>
  <si>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</si>
  <si>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1 05 00000 00 0000 000 </t>
  </si>
  <si>
    <t>НАЛОГИ НА СОВОКУПНЫЙ ДОХОД</t>
  </si>
  <si>
    <t xml:space="preserve">1 05 03010 01 0000 110 </t>
  </si>
  <si>
    <t>Единый сельскохозяйственный налог</t>
  </si>
  <si>
    <t xml:space="preserve">1 06 00000 00 0000 000 </t>
  </si>
  <si>
    <t xml:space="preserve">НАЛОГИ НА ИМУЩЕСТВО      </t>
  </si>
  <si>
    <t xml:space="preserve">1 06 01000 00 0000 110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</si>
  <si>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</si>
  <si>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поселений</t>
  </si>
  <si>
    <t>1 06 04000 02 0000 100</t>
  </si>
  <si>
    <t>Транспортный налог</t>
  </si>
  <si>
    <t>1 06 04011 02 0000 100</t>
  </si>
  <si>
    <t>Транспортный налог с организаций</t>
  </si>
  <si>
    <t>1 06 04012 02 0000 100</t>
  </si>
  <si>
    <t>Транспортный налог с физических лиц</t>
  </si>
  <si>
    <t xml:space="preserve">1 06 06000 00 0000 110 </t>
  </si>
  <si>
    <t>Земельный налог</t>
  </si>
  <si>
    <t>1 09 00000 00 0000 000</t>
  </si>
  <si>
    <t>ЗАДОЛЖЕННОСТЬ И ПЕРЕСЧЕТЫПО ОТМЕНЕННЫМ НАЛОГАМ, СБОРАМ И ИНЫМ ОБЯЗАТЕЛЬНЫМ ПЛАТЕЖАМ</t>
  </si>
  <si>
    <t>1 09 04000 00 0000 000</t>
  </si>
  <si>
    <t>Налоги на имущество</t>
  </si>
  <si>
    <t>1 09 04050 00 0000 110</t>
  </si>
  <si>
    <t>Земельный налог (по обязательствам, возникшим до 1 января 2006 года)</t>
  </si>
  <si>
    <t>1 09 04053 10 0000 110</t>
  </si>
  <si>
    <t>Земельный налог (по обязательствам, возникшим до 1 января 2006 года), мобилизуемый на территориях поселений</t>
  </si>
  <si>
    <t xml:space="preserve">1 11 00000 00 0000 000 </t>
  </si>
  <si>
    <t xml:space="preserve">ДОХОДЫ ОТ ИСПОЛЬЗОВАНИЯ ИМУЩЕСТВА, НАХОДЯЩЕГОСЯ В ГОСУДАРСТВЕННОЙ И МУНИЦИПАЛЬНОЙ СОБСТВЕННОСТИ            </t>
  </si>
  <si>
    <t xml:space="preserve">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</si>
  <si>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</si>
  <si>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1 11 05010 00 0000 120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</si>
  <si>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</si>
  <si>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1 11 05030 00 0000 120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</si>
  <si>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</si>
  <si>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1 11 07000 00 0000 120  </t>
  </si>
  <si>
    <t>Платежи от государственных и муниципальных унитарных предприятий</t>
  </si>
  <si>
    <t xml:space="preserve">1 11 07010 00 0000 120  </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</si>
  <si>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</si>
  <si>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1 11 09000 00 0000 120 </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</si>
  <si>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</si>
  <si>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1 11 09040 00 0000 120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</si>
  <si>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</si>
  <si>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1 13 00000 00 0000 000 </t>
  </si>
  <si>
    <t>ДОХОДЫ ОТ ОКАЗАНИЯ ПЛАТНЫХ УСЛУГ (РАБОТ) И КОМПЕНСАЦИИ ЗАТРАТ ГОСУДАРСТВА</t>
  </si>
  <si>
    <t xml:space="preserve">1 13 02000 00 0000 130 </t>
  </si>
  <si>
    <t>Доходы от компенсации затрат государства</t>
  </si>
  <si>
    <t xml:space="preserve">1 13 02990 00 0000 130 </t>
  </si>
  <si>
    <t>Прочие доходы от компенсации затрат государства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</si>
  <si>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</si>
  <si>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</si>
  <si>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</si>
  <si>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поселений (за исключением имущества государственных муниципальных бюджетных и автономных учреждений, а также имущества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</si>
  <si>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</si>
  <si>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</si>
  <si>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1 16 00000 00 0000 000</t>
  </si>
  <si>
    <t>ШТРАФЫ, САНКЦИИ, ВОЗМЕЩЕНИЕ УЩЕРБА</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</si>
  <si>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</si>
  <si>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</si>
  <si>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</si>
  <si>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</si>
  <si>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1 17 00000 00 0000 000</t>
  </si>
  <si>
    <t>ПРОЧИЕ НЕНАЛОГОВЫЕ ДОХОДЫ</t>
  </si>
  <si>
    <t xml:space="preserve">2 00 00000 00 0000 000 </t>
  </si>
  <si>
    <t>БЕЗВОЗМЕЗДНЫЕ ПОСТУПЛЕНИЯ</t>
  </si>
  <si>
    <t xml:space="preserve">2 02 00000 00 0000 000 </t>
  </si>
  <si>
    <t>БЕЗВОЗМЕЗДНЫЕ ПОСТУПЛЕНИЯ ОТ ДРУГИХ БЮДЖЕТОВ БЮДЖЕТНОЙ СИСТЕМЫ РОССИЙСКОЙ ФЕДЕРАЦИИ</t>
  </si>
  <si>
    <t xml:space="preserve">2 02 01000 00 0000 151 </t>
  </si>
  <si>
    <t xml:space="preserve">Дотации бюджетам субъектов Российской Федерации и муниципальных образований              </t>
  </si>
  <si>
    <t xml:space="preserve">2 02 03000 00 0000 151 </t>
  </si>
  <si>
    <t xml:space="preserve">Субвенции бюджетам субъектов Российской Федерации и муниципальных образований           </t>
  </si>
  <si>
    <t>2 02 03024 00 0000 151</t>
  </si>
  <si>
    <t>Субвенции местным бюджетам на выполнение передаваемых полномочий субъектов Российской Федерации</t>
  </si>
  <si>
    <t>2 02 04000 00 0000 151</t>
  </si>
  <si>
    <t>Иные межбюджетные трансферты</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</si>
  <si>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</si>
  <si>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</si>
  <si>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</si>
  <si>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</si>
  <si>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2 19 00000 00 0000 000</t>
  </si>
  <si>
    <t xml:space="preserve">ВОЗВРАТ ОСТАТКОВ СУБСИДИЙ, СУБВЕНЦИЙ И ИНЫХ МЕЖБЮДЖЕТНЫХ ТРАНСФЕРТОВ, ИМЕЮЩИХ ЦЕЛЕВОЕ НАЗНАЧЕНИЕ, ПРОШЛЫХ ЛЕТ </t>
  </si>
  <si>
    <t xml:space="preserve">Код источника финансирования по бюджетной классификации </t>
  </si>
  <si>
    <t>№ п/п</t>
  </si>
  <si>
    <t>1.</t>
  </si>
  <si>
    <t>Обеспечение безопасности жизнедеятельности населения Нытвенского городского поселения</t>
  </si>
  <si>
    <t>2.</t>
  </si>
  <si>
    <t>Дорожная инфраструктура Нытвенского городского поселения</t>
  </si>
  <si>
    <t>3.</t>
  </si>
  <si>
    <t>Обеспечение качественным жильем в Нытвенском городском поселении</t>
  </si>
  <si>
    <t>4.</t>
  </si>
  <si>
    <t>Развитие коммунально-инженерной инфраструктуры</t>
  </si>
  <si>
    <t>5.</t>
  </si>
  <si>
    <t>Энергосбережение и повышение энергетической эффективности в Нытвенском городском поселении</t>
  </si>
  <si>
    <t>6.</t>
  </si>
  <si>
    <t>Благоустройство территории Нытвенского городского поселения</t>
  </si>
  <si>
    <t>7.</t>
  </si>
  <si>
    <t>Развитие культуры Нытвенского городского поселения</t>
  </si>
  <si>
    <t>8.</t>
  </si>
  <si>
    <t>Развитие физической культуры и спорта в Нытвенском городском поселении</t>
  </si>
  <si>
    <t>ВСЕГО</t>
  </si>
  <si>
    <t xml:space="preserve">                                                      </t>
  </si>
  <si>
    <t>аукцион</t>
  </si>
  <si>
    <t>Утвержденный план  100,0 тыс. рублей</t>
  </si>
  <si>
    <t xml:space="preserve">  Дата,                        № распоряжения</t>
  </si>
  <si>
    <t>Сумма</t>
  </si>
  <si>
    <t>На какие цели выделены средства</t>
  </si>
  <si>
    <t>Наименование подтверждающих расходных документов (п/поручения, счета-фактуры, договоры, заключения комиссии и т.д.)</t>
  </si>
  <si>
    <t>Примечание</t>
  </si>
  <si>
    <t>ИТОГО</t>
  </si>
  <si>
    <t>Сведения о численности</t>
  </si>
  <si>
    <t>Показатели</t>
  </si>
  <si>
    <t>Численность (ставок)</t>
  </si>
  <si>
    <t>Фактические затраты на денежное содержание (тыс. руб.)</t>
  </si>
  <si>
    <t xml:space="preserve">Муниципальные служащие </t>
  </si>
  <si>
    <t xml:space="preserve">Отчет об исполнении бюджета Нытвенского городского поселения </t>
  </si>
  <si>
    <t>Утверждено с учетом изменений на отчетную дату</t>
  </si>
  <si>
    <t>Исполнено на отчетную дату</t>
  </si>
  <si>
    <t xml:space="preserve">ВСЕГО ДОХОДОВ:           </t>
  </si>
  <si>
    <t>откл-ие (+ перев., - невып.)</t>
  </si>
  <si>
    <t xml:space="preserve">        Источники финансирования дефицита бюджета </t>
  </si>
  <si>
    <t xml:space="preserve"> Наименование источников</t>
  </si>
  <si>
    <t>Наименование муниципальных программ</t>
  </si>
  <si>
    <t>Ответственный исполнитель</t>
  </si>
  <si>
    <t>Утверждено на год с учетом изменений</t>
  </si>
  <si>
    <t>Утверждено с учетом изменений на отчётный период</t>
  </si>
  <si>
    <t>отклонения</t>
  </si>
  <si>
    <t>Причины неосвоения средств</t>
  </si>
  <si>
    <t>тыс. рублей</t>
  </si>
  <si>
    <t>Работники  муниципальных бюджетных учреждений</t>
  </si>
  <si>
    <t>тыс.рублей</t>
  </si>
  <si>
    <t>Объект приватизации</t>
  </si>
  <si>
    <t>План приватизации имущества</t>
  </si>
  <si>
    <t>Способ приватизации</t>
  </si>
  <si>
    <t>Начальная цена объекта без  НДС</t>
  </si>
  <si>
    <t>Цена продажи объекта без  НДС</t>
  </si>
  <si>
    <t>Фактически поступило в  бюджет поселения без НДС</t>
  </si>
  <si>
    <t xml:space="preserve">Отклонение от плана </t>
  </si>
  <si>
    <t>Утверждено на отчетный период с учетом изменений</t>
  </si>
  <si>
    <t>8=7-3</t>
  </si>
  <si>
    <t>Итого</t>
  </si>
  <si>
    <t>№ пп</t>
  </si>
  <si>
    <t>Наименование объекта кап.вложений</t>
  </si>
  <si>
    <t>Сроки строительства</t>
  </si>
  <si>
    <t>в том числе</t>
  </si>
  <si>
    <t>Причины неисполнения</t>
  </si>
  <si>
    <t>краевой (фед.бюджет)</t>
  </si>
  <si>
    <t>бюджет поселения</t>
  </si>
  <si>
    <t>% исп.</t>
  </si>
  <si>
    <t>000 01 00 00 00 00 0000 000</t>
  </si>
  <si>
    <t>000 01 03 00 00 00 0000 000</t>
  </si>
  <si>
    <t>000 01 03 01 00 00 0000 700</t>
  </si>
  <si>
    <t>000 01 03 01 00 10 0000 710</t>
  </si>
  <si>
    <t>000 01 03 01 00 00 0000 800</t>
  </si>
  <si>
    <t>000 01 03 01 00 10 0000 810</t>
  </si>
  <si>
    <t>000 01 05 00 00 00 0000 000</t>
  </si>
  <si>
    <t>000 01 05 00 00 00 0000 500</t>
  </si>
  <si>
    <t>000 01 05 02 00 00 0000 500</t>
  </si>
  <si>
    <t>000 01 05 02 01 00 0000 510</t>
  </si>
  <si>
    <t>000 01 05 02 01 10 0000 510</t>
  </si>
  <si>
    <t>000 01 05 00 00 00 0000 600</t>
  </si>
  <si>
    <t>000 01 05 02 00 00 0000 610</t>
  </si>
  <si>
    <t>000 01 05 02 01 00 0000 610</t>
  </si>
  <si>
    <t>000 01 05 02 01 10 0000 610</t>
  </si>
  <si>
    <t>ИСТОЧНИКИ ВНУТРЕННЕГО ФИНАНСИРОВАНИЯ ДЕФИЦИТОВ  БЮДЖЕТОВ</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</si>
  <si>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</si>
  <si>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</si>
  <si>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РФ бюджетами поселений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</si>
  <si>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</si>
  <si>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</si>
  <si>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</si>
  <si>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</si>
  <si>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</si>
  <si>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</si>
  <si>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</si>
  <si>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бюджета</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</si>
  <si>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</si>
  <si>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</si>
  <si>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</si>
  <si>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Процент исполнения к годовому плану</t>
  </si>
  <si>
    <t>Процент исполнения к плану на отчетный период</t>
  </si>
  <si>
    <t>Итого:</t>
  </si>
  <si>
    <t>постановлением администрации</t>
  </si>
  <si>
    <t>Отчет о выполнении прогнозного плана приватизации муниципального имущества Нытвенского городского поселения</t>
  </si>
  <si>
    <t>ОТЧЕТ О ВЫПОЛНЕНИИ КАПИТАЛЬНЫХ РАСХОДОВ (исполнение приоритетных муниципальных проектов (программ) и инвестиционных проектов на развитие и софинансирование расходов) Нытвенского городского поселения</t>
  </si>
  <si>
    <t xml:space="preserve">ОТЧЕТ  ОБ  ИСПОЛЬЗОВАНИИ  БЮДЖЕТНЫХ АССИГНОВАНИЙ  РЕЗЕРВНОГО  ФОНДА АДМИНИСТРАЦИИ НЫТВЕНСКОГО  ГОРОДСКОГО  ПОСЕЛЕНИЯ  </t>
  </si>
  <si>
    <t>муниципальных служащих органов местного самоуправления и работников муниципальных бюджетных учреждений Нытвенского городского поселения и фактических затрат на их денежное содержание</t>
  </si>
  <si>
    <t xml:space="preserve">2 02 02000 00 0000 151 </t>
  </si>
  <si>
    <t>Субсидии бюджетам субъектов Российской Федерации и муниципальных образований (межбюджетные субсидии)</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</si>
  <si>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</si>
  <si>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</si>
  <si>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t>
  </si>
  <si>
    <t>Поддержки и развития малого и среднего предпринимательства Нытвенского городского поселения</t>
  </si>
  <si>
    <t xml:space="preserve">Земельный налог с организаций </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</si>
  <si>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</si>
  <si>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</si>
  <si>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</si>
  <si>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 xml:space="preserve">1 11 05013 13 0000 120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</si>
  <si>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</si>
  <si>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1 11 05025 13 0000 120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</si>
  <si>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</si>
  <si>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1 11 05035 13 0000 120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</si>
  <si>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</si>
  <si>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</si>
  <si>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1 11 09045 13 0000 120 </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</si>
  <si>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</si>
  <si>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1 13 02995 13 0000 130</t>
  </si>
  <si>
    <t>Прочие доходы от компенсации затрат бюджетов городских поселений</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</si>
  <si>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</si>
  <si>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</si>
  <si>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1 14 02050 13 0000 410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</si>
  <si>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</si>
  <si>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</si>
  <si>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</si>
  <si>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</si>
  <si>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</si>
  <si>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1 16 90050 13 0000 140 </t>
  </si>
  <si>
    <t>Прочие поступления от денежных взысканий (штрафов) и иных сумм в возмещение ущерба, зачисляемые в бюджеты городских поселений</t>
  </si>
  <si>
    <t xml:space="preserve">2 02 01001 13 0000 151 </t>
  </si>
  <si>
    <r>
      <t xml:space="preserve">Дотации бюджетам городских поселений на выравнивание бюджетной обеспеченности </t>
    </r>
    <r>
      <rPr>
        <i/>
        <sz val="9"/>
        <rFont val="Times New Roman"/>
        <family val="1"/>
      </rPr>
      <t>(край)</t>
    </r>
  </si>
  <si>
    <r>
      <t xml:space="preserve">Дотации бюджетам городских поселений на выравнивание бюджетной обеспеченности </t>
    </r>
    <r>
      <rPr>
        <i/>
        <sz val="9"/>
        <rFont val="Times New Roman"/>
        <family val="1"/>
      </rPr>
      <t>(район)</t>
    </r>
  </si>
  <si>
    <t xml:space="preserve">2 02 03024 13 0000 151 </t>
  </si>
  <si>
    <t>Субвенции бюджетам городских поселений на выполнение передаваемых полномочий субъектов Российской Федерации</t>
  </si>
  <si>
    <r>
      <t xml:space="preserve">Субвенции бюджетам городских поселений на выполнение передаваемых полномочий субъектов Российской Федерации </t>
    </r>
    <r>
      <rPr>
        <i/>
        <sz val="9"/>
        <rFont val="Times New Roman"/>
        <family val="1"/>
      </rPr>
      <t>(на составление протоколов об административных правонарушениях)</t>
    </r>
  </si>
  <si>
    <r>
      <t>Субвенции бюджетам городских поселений на выполнение передаваемых полномочий субъектов Российской Федерации</t>
    </r>
    <r>
      <rPr>
        <i/>
        <sz val="9"/>
        <rFont val="Times New Roman"/>
        <family val="1"/>
      </rPr>
      <t xml:space="preserve"> (на регулирование тарифов по перевозке пассажиров)</t>
    </r>
  </si>
  <si>
    <t>2 02 04014 13 0000 151</t>
  </si>
  <si>
    <t>2 02 04999 13 0000 151</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</si>
  <si>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</si>
  <si>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городских поселений</t>
  </si>
  <si>
    <t>2 18 05000 13 0000 100</t>
  </si>
  <si>
    <t>2 18 05010 13 0000 180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</si>
  <si>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</si>
  <si>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Доходы бюджетов городских поселений от возврата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</si>
  <si>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городских поселений</t>
  </si>
  <si>
    <t>ДОХОДЫ</t>
  </si>
  <si>
    <t>Всего сумма, тыс. руб.</t>
  </si>
  <si>
    <t>01 0 00 00000</t>
  </si>
  <si>
    <t>01 1 00 00000</t>
  </si>
  <si>
    <t>01 1 01 00000</t>
  </si>
  <si>
    <t>01 1 01 2Б010</t>
  </si>
  <si>
    <t>01 1 01 2Б020</t>
  </si>
  <si>
    <t>01 1 01 2Б030</t>
  </si>
  <si>
    <t>01 1 02 00000</t>
  </si>
  <si>
    <t>01 1 02 2Б010</t>
  </si>
  <si>
    <t>01 1 02 2Б020</t>
  </si>
  <si>
    <t>01 1 03 00000</t>
  </si>
  <si>
    <t>01 1 03 2Б010</t>
  </si>
  <si>
    <t>01 1 03 2Б020</t>
  </si>
  <si>
    <t>01 1 03 2Б030</t>
  </si>
  <si>
    <t>01 2 00 00000</t>
  </si>
  <si>
    <t>01 2 01 00000</t>
  </si>
  <si>
    <t>01 2 01 2Б010</t>
  </si>
  <si>
    <t>01 3 00 00000</t>
  </si>
  <si>
    <t>Подпрограмма "Противодействие терроризму, экстремизму и профилактика межнациональных, межконфессиональных конфликтов"</t>
  </si>
  <si>
    <t>01 3 01 00000</t>
  </si>
  <si>
    <t>01 3 01 2Б010</t>
  </si>
  <si>
    <t>01 3 01 2Б020</t>
  </si>
  <si>
    <t>01 3 02 00000</t>
  </si>
  <si>
    <t>01 3 02 2Б010</t>
  </si>
  <si>
    <t>01 3 02 2Б020</t>
  </si>
  <si>
    <t>01 4 00 00000</t>
  </si>
  <si>
    <t>Подпрограмма «Противодействие наркомании и незаконному обороту наркотических средств, профилактика потребления ПАВ»</t>
  </si>
  <si>
    <t>01 4 01 00000</t>
  </si>
  <si>
    <t>01 4 01 2Б010</t>
  </si>
  <si>
    <t>01 4 01 2Б020</t>
  </si>
  <si>
    <t>01 4 02 00000</t>
  </si>
  <si>
    <t xml:space="preserve">Основное мероприятие «Участие в межведомственном взаимодействии с государственными органами, негосударственными организациями, общественными объединениями по противодействию наркомании и незаконному обороту наркотических средств» </t>
  </si>
  <si>
    <t>01 4 02 2Б010</t>
  </si>
  <si>
    <t>01 5 00 00000</t>
  </si>
  <si>
    <t>Подпрограмма «Обеспечение общественной безопасности и противодействие преступности»</t>
  </si>
  <si>
    <t>01 5 01 00000</t>
  </si>
  <si>
    <t xml:space="preserve">Основное мероприятие «Разработка и внедрение системы охраны общественного порядка общественными формированиями правоохранительной направленности» </t>
  </si>
  <si>
    <t>01 5 01 2Б010</t>
  </si>
  <si>
    <t>Организация заседаний комиссии Нытвенского городского поселения по вопросам обеспечения общественной безопасности</t>
  </si>
  <si>
    <t>01 5 01 2Б020</t>
  </si>
  <si>
    <t>01 5 01 2Б030</t>
  </si>
  <si>
    <t>02 0 00 00000</t>
  </si>
  <si>
    <t>02 1 00 00000</t>
  </si>
  <si>
    <t>02 1 01 00000</t>
  </si>
  <si>
    <t>Основное мероприятие "Содержание автомобильных дорог общего  пользования и искусственных сооружений на них"</t>
  </si>
  <si>
    <t>02 1 01 2Д010</t>
  </si>
  <si>
    <t>02 1 01 2Д020</t>
  </si>
  <si>
    <t>02 1 01 2Д030</t>
  </si>
  <si>
    <t>02 1 01 2Д040</t>
  </si>
  <si>
    <t>02 1 02 00000</t>
  </si>
  <si>
    <t>02 1 02 2Д010</t>
  </si>
  <si>
    <t>02 1 02 2Д020</t>
  </si>
  <si>
    <t>02 1 02 2Д030</t>
  </si>
  <si>
    <t>02 1 02 2Д040</t>
  </si>
  <si>
    <t>02 1 02 2Д050</t>
  </si>
  <si>
    <t>Ежегодное обслуживание светофорных объектов</t>
  </si>
  <si>
    <t>02 1 02 2Д060</t>
  </si>
  <si>
    <t>02 1 02 2Д070</t>
  </si>
  <si>
    <t>02 2 00 00000</t>
  </si>
  <si>
    <t>Подпрограмма "Ремонт автомобильных дорог общего пользования местного значения в границах населенных пунктов Нытвенского городского поселения и искусственных сооружений на них"</t>
  </si>
  <si>
    <t>02 2 01 00000</t>
  </si>
  <si>
    <t>02 2 01 2Д010</t>
  </si>
  <si>
    <t>02 2 01 2Д020</t>
  </si>
  <si>
    <t>02 2 01 2Д030</t>
  </si>
  <si>
    <t>02 2 01 2Д040</t>
  </si>
  <si>
    <t>02 2 01 2Д050</t>
  </si>
  <si>
    <t>02 2 01 2Д060</t>
  </si>
  <si>
    <t>02 2 01 2Д070</t>
  </si>
  <si>
    <t>02 2 02 00000</t>
  </si>
  <si>
    <t>02 2 02 2Д010</t>
  </si>
  <si>
    <t>02 2 02 2Д020</t>
  </si>
  <si>
    <t>02 2 02 2Д030</t>
  </si>
  <si>
    <t>02 2 03 00000</t>
  </si>
  <si>
    <t>02 2 03 2Д010</t>
  </si>
  <si>
    <t>02 3 00 00000</t>
  </si>
  <si>
    <t>Подпрограмма "Капитальный ремонт автомобильных дорог общего пользования в границах населенных пунктов Нытвенского городского поселения и искусственных сооружений на них"</t>
  </si>
  <si>
    <t>02 3 01 00000</t>
  </si>
  <si>
    <t>02 3 01 2Д010</t>
  </si>
  <si>
    <t>02 3 01 2Д020</t>
  </si>
  <si>
    <t>02 3 01 2Д030</t>
  </si>
  <si>
    <t>03 0 00 00000</t>
  </si>
  <si>
    <t>03 1 00 00000</t>
  </si>
  <si>
    <t>03 1 01 00000</t>
  </si>
  <si>
    <t>Основное мероприятие "Повышение качества жилья</t>
  </si>
  <si>
    <t>03 1 01 2Ж010</t>
  </si>
  <si>
    <t>Взносы на капитальный ремонт за муниципальное жилье</t>
  </si>
  <si>
    <t>03 2 00 00000</t>
  </si>
  <si>
    <t>03 2 01 00000</t>
  </si>
  <si>
    <t>03 2 01 09602</t>
  </si>
  <si>
    <t>03 2 01 S9602</t>
  </si>
  <si>
    <t>03 3 00 00000</t>
  </si>
  <si>
    <t>03 3 01 00000</t>
  </si>
  <si>
    <t>03 3 01 2Ж010</t>
  </si>
  <si>
    <t>Текущий ремонт муниципального жилья</t>
  </si>
  <si>
    <t>03 3 01 2Ж020</t>
  </si>
  <si>
    <t>Коммунальные услуги за пустующее жилье</t>
  </si>
  <si>
    <t>03 3 01 2Ж030</t>
  </si>
  <si>
    <t>04 0 00 00000</t>
  </si>
  <si>
    <t>Муниципальная программа "Развитие коммунально-инженерной инфраструктуры Нытвенского городского поселения"</t>
  </si>
  <si>
    <t>04 1 00 00000</t>
  </si>
  <si>
    <t>04 1 01 00000</t>
  </si>
  <si>
    <t>04 1 01 2И010</t>
  </si>
  <si>
    <t>04 1 01 2И020</t>
  </si>
  <si>
    <t>04 2 00 00000</t>
  </si>
  <si>
    <t>04 2 01 00000</t>
  </si>
  <si>
    <t>04 2 01 2И010</t>
  </si>
  <si>
    <t>04 2 01 2И020</t>
  </si>
  <si>
    <t>04 2 01 SP050</t>
  </si>
  <si>
    <t>04 2 01 2P050</t>
  </si>
  <si>
    <t>04 2 02 00000</t>
  </si>
  <si>
    <t>04 2 02 2И010</t>
  </si>
  <si>
    <t>04 2 02 2И020</t>
  </si>
  <si>
    <t>04 2 02 2И030</t>
  </si>
  <si>
    <t>04 3 00 00000</t>
  </si>
  <si>
    <t>Подпрограмма "Развитие  и содержание систем теплоснабжения в Нытвенском городском поселении"</t>
  </si>
  <si>
    <t>04 3 01 00000</t>
  </si>
  <si>
    <t>04 3 01 2И010</t>
  </si>
  <si>
    <t>04 3 01 2И020</t>
  </si>
  <si>
    <t>04 3 01 2И030</t>
  </si>
  <si>
    <t>05 0 00 00000</t>
  </si>
  <si>
    <t>05 1 00 00000</t>
  </si>
  <si>
    <t>05 1 01 00000</t>
  </si>
  <si>
    <t>05 1 01 2Э010</t>
  </si>
  <si>
    <t>05 1 01 2Э020</t>
  </si>
  <si>
    <t>05 1 01 2Э030</t>
  </si>
  <si>
    <t>05 1 01 2Э040</t>
  </si>
  <si>
    <t>05 2 00 00000</t>
  </si>
  <si>
    <t>Подпрограмма «Обслуживание наружного освещения»</t>
  </si>
  <si>
    <t>05 2 01 00000</t>
  </si>
  <si>
    <t>05 2 01 2Э010</t>
  </si>
  <si>
    <t>05 2 01 2Э020</t>
  </si>
  <si>
    <t>Приобретение оборудования, приборов, аппаратуры, изделий и материалов</t>
  </si>
  <si>
    <t>05 2 02 00000</t>
  </si>
  <si>
    <t>Основное мероприятие "Оплата  техобслуживания и электрической энергии наружного освещения"</t>
  </si>
  <si>
    <t>05 2 02 2Э010</t>
  </si>
  <si>
    <t>Оплата электрической энергии наружного освещения</t>
  </si>
  <si>
    <t>05 2 02 2Э020</t>
  </si>
  <si>
    <t>Оплата за обслуживание трансформаторных подстанций</t>
  </si>
  <si>
    <t>05 2 02 2Э030</t>
  </si>
  <si>
    <t>06 0 00 00000</t>
  </si>
  <si>
    <t>06 1 00 00000</t>
  </si>
  <si>
    <t>06 1 01 00000</t>
  </si>
  <si>
    <t>Основное мероприятие "Мероприятия по благоустройству территории Нытвенского городского поселения"</t>
  </si>
  <si>
    <t>06 1 01 2Т010</t>
  </si>
  <si>
    <t>06 1 01 2Т020</t>
  </si>
  <si>
    <t>06 1 01 2Т030</t>
  </si>
  <si>
    <t>06 1 01 2Т040</t>
  </si>
  <si>
    <t>06 2 00 00000</t>
  </si>
  <si>
    <t>06 2 01 00000</t>
  </si>
  <si>
    <t>06 2 01 2Т010</t>
  </si>
  <si>
    <t>06 2 01 2Т020</t>
  </si>
  <si>
    <t>06 3 00 00000</t>
  </si>
  <si>
    <t>Подпрограмма "Восстановление нормативного состояния объектов ритуального назначения"</t>
  </si>
  <si>
    <t>06 3 01 00000</t>
  </si>
  <si>
    <t>06 3 01 2Т010</t>
  </si>
  <si>
    <t>06 3 01 2Т020</t>
  </si>
  <si>
    <t>06 3 01 2Т030</t>
  </si>
  <si>
    <t>06 3 01 2Т040</t>
  </si>
  <si>
    <t>06 3 01 2Т050</t>
  </si>
  <si>
    <t>06 3 01 2Т060</t>
  </si>
  <si>
    <t>06 3 01 2Т070</t>
  </si>
  <si>
    <t>06 4 00 00000</t>
  </si>
  <si>
    <t>06 4 01 00000</t>
  </si>
  <si>
    <t>06 4 01 2Т010</t>
  </si>
  <si>
    <t>06 4 01 2Т020</t>
  </si>
  <si>
    <t>06 4 01 2Т030</t>
  </si>
  <si>
    <t>06 4 01 2Т040</t>
  </si>
  <si>
    <t>06 4 02 00000</t>
  </si>
  <si>
    <t>Основное мероприятие "Проведение работ по подготовке к общегородским праздникам"</t>
  </si>
  <si>
    <t>06 4 02 2Т010</t>
  </si>
  <si>
    <t>06 4 02 2Т020</t>
  </si>
  <si>
    <t>06 4 02 2Т030</t>
  </si>
  <si>
    <t>Работы по подготовке территории ЦКиД к новогодним мероприятиям</t>
  </si>
  <si>
    <t>06 4 02 2Т040</t>
  </si>
  <si>
    <t>06 4 02 2Т050</t>
  </si>
  <si>
    <t>06 4 02 2Т060</t>
  </si>
  <si>
    <t>Охрана территории ЦКиД в рамках проведения новогодних мероприятий</t>
  </si>
  <si>
    <t>06 4 02 2Т070</t>
  </si>
  <si>
    <t>06 4 03 00000</t>
  </si>
  <si>
    <t>06 4 03 2Т010</t>
  </si>
  <si>
    <t>06 4 03 2Т020</t>
  </si>
  <si>
    <t>06 4 03 2Т030</t>
  </si>
  <si>
    <t>06 4 03 2Т040</t>
  </si>
  <si>
    <t>06 4 04 00000</t>
  </si>
  <si>
    <t>06 4 04 2Т010</t>
  </si>
  <si>
    <t>07 0 00 00000</t>
  </si>
  <si>
    <t>07 1 00 00000</t>
  </si>
  <si>
    <t>07 1 01 00000</t>
  </si>
  <si>
    <t>Основное мероприятие "Развитие материально-технической базы"</t>
  </si>
  <si>
    <t>07 1 01 2К010</t>
  </si>
  <si>
    <t>07 1 02 00000</t>
  </si>
  <si>
    <t>07 1 02 2К010</t>
  </si>
  <si>
    <t>07 1 03 00000</t>
  </si>
  <si>
    <t>07 1 03 2К010</t>
  </si>
  <si>
    <t>07 2 00 00000</t>
  </si>
  <si>
    <t>07 2 01 00000</t>
  </si>
  <si>
    <t>07 2 01 2К010</t>
  </si>
  <si>
    <t>07 2 02 00000</t>
  </si>
  <si>
    <t>07 2 02 2К010</t>
  </si>
  <si>
    <t>Хранение, изучение, публикация музейных предметов, организация музейно-образовательной деятельности</t>
  </si>
  <si>
    <t>07 2 03 00000</t>
  </si>
  <si>
    <t>07 2 03 2К010</t>
  </si>
  <si>
    <t>07 3 00 00000</t>
  </si>
  <si>
    <t>07 3 01 00000</t>
  </si>
  <si>
    <t>Основное  мероприятие "Взаимодействие органов местного самоуправления с организациями, предприятиями и общественностью"</t>
  </si>
  <si>
    <t>07 3 01 2К010</t>
  </si>
  <si>
    <t>07 3 02 00000</t>
  </si>
  <si>
    <t>Основное мероприятие «Организация населения на  участие в конкурсных мероприятиях по благоустройству территории»</t>
  </si>
  <si>
    <t>07 3 02 2К010</t>
  </si>
  <si>
    <t>Проведение конкурсов по благоустройству территории</t>
  </si>
  <si>
    <t>08 0 00 00000</t>
  </si>
  <si>
    <t>08 1 00 00000</t>
  </si>
  <si>
    <t>08 1 01 00000</t>
  </si>
  <si>
    <t>Основное мероприятие «Пропаганда физической культуры, спорта и здорового образа  жизни, проведение занятий физкультурно-спортивной направленности по месту проживания граждан»</t>
  </si>
  <si>
    <t>08 1 01 2С010</t>
  </si>
  <si>
    <t>08 2 00 00000</t>
  </si>
  <si>
    <t>Подпрограмма «Развитие материально-технической базы центра»</t>
  </si>
  <si>
    <t>08 2 01 00000</t>
  </si>
  <si>
    <t>Основное мероприятие «Приведение в нормативное состояние материально-технической базы центра»</t>
  </si>
  <si>
    <t>09 0 00 00000</t>
  </si>
  <si>
    <t>Ведомственная целевая программа "Поддержка и развитие малого и среднего предпринимательства Нытвенского городского поселения"</t>
  </si>
  <si>
    <t>90 0 00 00000</t>
  </si>
  <si>
    <t xml:space="preserve"> 91 0 00 00000</t>
  </si>
  <si>
    <t>91 0 00 00020</t>
  </si>
  <si>
    <t>91 0 00 00070</t>
  </si>
  <si>
    <t>91 0 00 00090</t>
  </si>
  <si>
    <t>Содержание органов местного самоуправления</t>
  </si>
  <si>
    <t>91 0 00 02300</t>
  </si>
  <si>
    <t>92 0 00 00000</t>
  </si>
  <si>
    <t>92 0 00 2Ш010</t>
  </si>
  <si>
    <t>92 0 00 2Ш040</t>
  </si>
  <si>
    <t>92 0 00 2Ш050</t>
  </si>
  <si>
    <t>92 0 00 2Ш060</t>
  </si>
  <si>
    <t>92 0 00 2Ш070</t>
  </si>
  <si>
    <t>92 0 00 2Ш080</t>
  </si>
  <si>
    <t>92 0 00 2Ш120</t>
  </si>
  <si>
    <t>92 0 00 2Ш250</t>
  </si>
  <si>
    <t>92 0 00 2Ш280</t>
  </si>
  <si>
    <t>92 0 00 2Ш290</t>
  </si>
  <si>
    <t>92 0 00 2Ш320</t>
  </si>
  <si>
    <t>92 0 00 2Ш430</t>
  </si>
  <si>
    <t>92 0 00 2Ш450</t>
  </si>
  <si>
    <t>Социально значимый проект территориального общественного самоуправления д. Белобородово Нытвенского городского поселения «Живи родник»</t>
  </si>
  <si>
    <t>Социально значимый проект территориального общественного самоуправления «Солнечный» Нытвенского городского поселения "Ремонт и прокладка дорожно-тропиночной сети по ул. К. Симонова"</t>
  </si>
  <si>
    <t>92 0 00 L0200</t>
  </si>
  <si>
    <t>92 0 00 70010</t>
  </si>
  <si>
    <t>Пенсии за выслугу лет лицам, замещавшим выборные муниципальные должности и замещавшим муниципальные должности муниципального образования</t>
  </si>
  <si>
    <t>93 0 00 00000</t>
  </si>
  <si>
    <t>93 0 00 2С020</t>
  </si>
  <si>
    <t>93 0 00 2П160</t>
  </si>
  <si>
    <t>93 0 00 2Т110</t>
  </si>
  <si>
    <t>ВСЕГО РАСХОДОВ:</t>
  </si>
  <si>
    <t>Результат исполнения бюджета (дефицит "-", профицит "+")</t>
  </si>
  <si>
    <t xml:space="preserve">1 06 01030 13 0000 110 </t>
  </si>
  <si>
    <t>Расходы</t>
  </si>
  <si>
    <t>Отчёт об исполнении муниципальных, ведомственных целевых программ Нытвенского городского поселения</t>
  </si>
  <si>
    <t>Заместитель главы администрации по вопросам ЖКХ</t>
  </si>
  <si>
    <t>Помощник главы  администрации</t>
  </si>
  <si>
    <t>Начальник отдела ЖКХ</t>
  </si>
  <si>
    <t>Начальник общего отдела</t>
  </si>
  <si>
    <t>УТВЕРЖДЕН</t>
  </si>
  <si>
    <t>УТВЕРЖДЕНЫ</t>
  </si>
  <si>
    <r>
      <t>Субвенции бюджетам городских поселений на выполнение передаваемых полномочий субъектов Российской Федерации (</t>
    </r>
    <r>
      <rPr>
        <i/>
        <sz val="9"/>
        <rFont val="Times New Roman"/>
        <family val="1"/>
      </rPr>
      <t>на 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r>
    <r>
      <rPr>
        <sz val="9"/>
        <rFont val="Times New Roman"/>
        <family val="1"/>
      </rPr>
      <t>)</t>
    </r>
  </si>
  <si>
    <r>
      <t>Субвенции бюджетам поселений на выполнение передаваемых полномочий субъектов Российской Федерации (</t>
    </r>
    <r>
      <rPr>
        <i/>
        <sz val="9"/>
        <rFont val="Times New Roman"/>
        <family val="1"/>
      </rPr>
      <t>на осуществление полномочий по созданию и организации деятельности административных комиссий</t>
    </r>
    <r>
      <rPr>
        <sz val="9"/>
        <rFont val="Times New Roman"/>
        <family val="1"/>
      </rPr>
      <t>)</t>
    </r>
  </si>
  <si>
    <r>
      <t xml:space="preserve">Субвенции бюджетам городских поселений на выполнение передаваемых полномочий субъектов Российской Федерации </t>
    </r>
    <r>
      <rPr>
        <i/>
        <sz val="9"/>
        <rFont val="Times New Roman"/>
        <family val="1"/>
      </rPr>
      <t>(выплата материального стимулирования народным дружинникам за участие в охране общественного порядка</t>
    </r>
    <r>
      <rPr>
        <sz val="9"/>
        <rFont val="Times New Roman"/>
        <family val="1"/>
      </rPr>
      <t>)</t>
    </r>
  </si>
  <si>
    <t>1 11 07015 13 0000 120</t>
  </si>
  <si>
    <t>01 6 01 2Б020</t>
  </si>
  <si>
    <t>Разработка Плана ГО на территории Нытвенского городского поселения</t>
  </si>
  <si>
    <t>Основное мероприятие "Обеспечение выполнения мериприятий по ГО и ЧС"</t>
  </si>
  <si>
    <t>01 6 01 00000</t>
  </si>
  <si>
    <t>Подпрограмма "Обеспечение безопасности в области защиты населения и территорий от чрезвычайных ситуаций и стихийных бедствий, совершенствование гражданской обороны"</t>
  </si>
  <si>
    <t>01 6 00 00000</t>
  </si>
  <si>
    <t>02 1 01 2Д050</t>
  </si>
  <si>
    <t>93 0 00 2П180</t>
  </si>
  <si>
    <t>05 2 01 2Э040</t>
  </si>
  <si>
    <t>06 4 02 2Т090</t>
  </si>
  <si>
    <t>06 4 05 00000</t>
  </si>
  <si>
    <t>06 4 05 2Т010</t>
  </si>
  <si>
    <t>07 1 01 2К020</t>
  </si>
  <si>
    <t>07 1 04 2К010</t>
  </si>
  <si>
    <t>Оснащение здания дома культуры кнопкой вызова сотрудника</t>
  </si>
  <si>
    <t>Основное мероприятие "Реализация программы "Доступная среда"</t>
  </si>
  <si>
    <t>07 1 04 00000</t>
  </si>
  <si>
    <t>07 2 01 2К040</t>
  </si>
  <si>
    <t>07 2 04 00000</t>
  </si>
  <si>
    <t>Основное мероприятие «Реализация программы «Доступная среда»</t>
  </si>
  <si>
    <t>Оснащение зданий музея кнопками вызова сотрудников</t>
  </si>
  <si>
    <t>07 2 04 2К010</t>
  </si>
  <si>
    <t>08 2 01 2С030</t>
  </si>
  <si>
    <t>93 0 00 2П170</t>
  </si>
  <si>
    <t>Выполнение работ по разработке  программы комплексного развития транспортной инфраструктуры Нытвенского городского поселения</t>
  </si>
  <si>
    <t>Основное мероприятие "Содержание муниципального жилого фонда"</t>
  </si>
  <si>
    <t>Основное мероприятие "Техническое обслуживание сетей наружного освещения"</t>
  </si>
  <si>
    <t>Приобретение оборудования, материалов для проведения работ по выносу оборудования из ТП, установке датчиков света</t>
  </si>
  <si>
    <t>Работы по оформлению общегородской елки и территории ЦКиД</t>
  </si>
  <si>
    <t>Работы по украшению елей, расположенных по адресу: ул. К. Либкнехта, 2а, г. Нытва</t>
  </si>
  <si>
    <t>Подпрограмма "Сохранение и развитие традиционной культуры, самодеятельного художественного творчества, культурно-досуговой деятельности"</t>
  </si>
  <si>
    <t>Приобретение музыкальных центров и акустических систем</t>
  </si>
  <si>
    <t>Основное мероприятие "Организация деятельности клубных формирований и формирований самодеятельного народного творчества"</t>
  </si>
  <si>
    <t>Оснащение музея электронно-вычислительной техникой, оргтехникой, телекоммуникационным оборудованием и приобретение запчастей для оргтехники</t>
  </si>
  <si>
    <t>Автоматизация системы отопления здания музея по адресу г. Нытва, пр. Ленина, 12а</t>
  </si>
  <si>
    <t>Основное мероприятие "Создание экспозиций (выставок) музеев, организация выездных выставок"</t>
  </si>
  <si>
    <t>Подпрограмма "Поддержка инициатив граждан по совершенствованию культуры проживания и взаимодействия органов местного самоуправления с организациями и населением"</t>
  </si>
  <si>
    <t>Организация церемоний награждения, встреч, праздничных поздравлений</t>
  </si>
  <si>
    <t>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</si>
  <si>
    <t>Осуществление полномочий по созданию и организации деятельности административных комиссий</t>
  </si>
  <si>
    <t>Формирование современной городской среды в Нытвенском городском поселении</t>
  </si>
  <si>
    <t>10.</t>
  </si>
  <si>
    <t>14.03.2017 г. №50</t>
  </si>
  <si>
    <t>Материальная помощь на возмещение материального ущерба А.Н. Каменских пострадавшей от пожара</t>
  </si>
  <si>
    <t>Заявка на кассовый расход за март  от 30.03.2017 г. №373</t>
  </si>
  <si>
    <t>Прочие неналоговые доходы бюджетов городских поселений</t>
  </si>
  <si>
    <t>1 17 05050 13 0000 180</t>
  </si>
  <si>
    <t>1 17 05000 00 0000 180</t>
  </si>
  <si>
    <t>Прочие неналоговые доходы</t>
  </si>
  <si>
    <t>Пермский край, Нытвенский район, г. Нытва, ул. Серова, строен. 35а. Нежилое помещение, общая площадь 24,7 кв.м., инв. №3342, лит. А, этаж 1 с земельным участком 440 кв.м.</t>
  </si>
  <si>
    <t>Помещение, назначение: нежилое помещение, общая площадь 24,7 кв. м., инв. №3342, лит. А, этаж 1</t>
  </si>
  <si>
    <t>Земельный участок, категория земель: земли населенных пунктов, разрешенное использование: для эксплуатации нежилого помещения, общая площадь 440  кв. м.</t>
  </si>
  <si>
    <t>Пермский край, Нытвенский район, г. Нытва, ул. Луначарского, д. 67. Нежилое помещение, общая площадь 637,6 кв. м. с земельным участком 2312 кв.м</t>
  </si>
  <si>
    <t xml:space="preserve">Часть здания, общая площадь 637,6 кв.м., 16 помещений на 2 этаже, 4 помещения на 1 этаже, </t>
  </si>
  <si>
    <t>Земельный участок, категория земель: земли населенных пунктов, разрешенное использование: для объектов жилой застройки, общая площадь 2312 кв. м.</t>
  </si>
  <si>
    <t>Нежилое здание, назначение: нежилое, площадь 301,9 кв.м., инв. №10348, Литер А, этажность: 2, в т.ч. подземных 0.</t>
  </si>
  <si>
    <t>Пермский край, Нытвенский район, г. Нытва, ул. К. Маркса, д. 99. Часть здания, назначение: нежилое, 1-этажный, общая площадь-53,0 кв.м., инв. №2850, часть, лит. А3</t>
  </si>
  <si>
    <t>Нежилое здание, назначение: нежилое, площадь 45,6 кв.м., инв. №2850, Литер А3, этажность: 1.</t>
  </si>
  <si>
    <t>Земельный участок, категория земель: земли населенных пунктов, разрешенное использование: для эксплуатации нежилого здания, площадь 53,0 кв. м.</t>
  </si>
  <si>
    <t xml:space="preserve">Пермский край, Нытвенский район, г. Нытва, ул. Комсомольская, д. 49. Газопровод низкого давления, протяженность 33,8 пог.м, инв. №10803, лит. Cr </t>
  </si>
  <si>
    <t>Пермский край, Нытвенский район, г. Нытва, ул. Королева, Серова, Матросова, Ворошилова, Дзержинского, Строителя, Пермская. Распределительные сети газопроводов для газоснабжения жилых домов индивидуальной застройки г. Нытва III пусковой комплекс (II этап), протяженность 7255 м</t>
  </si>
  <si>
    <t xml:space="preserve"> </t>
  </si>
  <si>
    <t>Ремонт автомобильной дороги в г. Нытва по улице 1-ая Баталовская</t>
  </si>
  <si>
    <t>Ремонт участков автомобильных дорог общего пользования местного значения Нытвенского городского поселения Пермского края  по улицам Карла Маркса, Торговая, Ленина</t>
  </si>
  <si>
    <t>Социально значимый проект территориального общественного самоуправления д. Оськино Нытвенского городского поселения «Благоустройство 2-х родников д. Оськино»</t>
  </si>
  <si>
    <t>Социально значимый проект территориального общественного самоуправления «Солнечный» Нытвенского городского поселения "Ремонт и прокладка дорожно-тропиночной сети по ул. Константина Симонова"</t>
  </si>
  <si>
    <t xml:space="preserve">Социально значимый проект территориального общественного самоуправления Усть Нытвенского микрорайона Нытвенского городского поселения «Памятник павшим в годы ВОВ в микрорайоне Усть-Нытва» </t>
  </si>
  <si>
    <t>2014-2018</t>
  </si>
  <si>
    <t>Подпрограмма "Содержание автомобильных дорог общего  пользования и искусственных сооружений на них"</t>
  </si>
  <si>
    <t>Прочие безвозмездные поступления в бюджеты городских поселений</t>
  </si>
  <si>
    <t>2 07 05030 13 0000 180</t>
  </si>
  <si>
    <t>Поступления от денежных пожертвований, предоставляемых физическими лицами получателями средств бюджетов городских поселений</t>
  </si>
  <si>
    <t>2 07 05020 13 0000 180</t>
  </si>
  <si>
    <t>ПРОЧИЕ БЕЗВОЗМЕЗДНЫЕ ПОСТУПЛЕНИЯ</t>
  </si>
  <si>
    <t>2 07 00000 00 0000 100</t>
  </si>
  <si>
    <t>2 07 05000 13 0000 100</t>
  </si>
  <si>
    <t>1 17 01050 13 0000 180</t>
  </si>
  <si>
    <t>Невыясненные поступления, зачисляемые в бюджеты городских поселений</t>
  </si>
  <si>
    <t>2 02 25555 13 0000 151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</si>
  <si>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</si>
  <si>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93 0 00 2У140</t>
  </si>
  <si>
    <t>01 1 02 2Б030</t>
  </si>
  <si>
    <t>02 2 01 ST050</t>
  </si>
  <si>
    <t>02 2 02 ST080</t>
  </si>
  <si>
    <t>06 3 01 2Т110</t>
  </si>
  <si>
    <t>06 3 01 2Т130</t>
  </si>
  <si>
    <t>06 4 02 2Т100</t>
  </si>
  <si>
    <t>07 2 01 2К050</t>
  </si>
  <si>
    <t>08 2 01 2С040</t>
  </si>
  <si>
    <t>08 2 02 00000</t>
  </si>
  <si>
    <t>08 2 02 2С010</t>
  </si>
  <si>
    <t>10 0 00 00000</t>
  </si>
  <si>
    <t>Муниципальная программа "Формирование современной городской среды в Нытвенском городском поселении"</t>
  </si>
  <si>
    <t>Подпрограмма "Благоустройство Нытвенского городского поселения"</t>
  </si>
  <si>
    <t>10 1 00 00000</t>
  </si>
  <si>
    <t>10 3 00 00000</t>
  </si>
  <si>
    <t>Подпрограмма "Ремонт автомобильных дорог на территории Нытвенского городского поселения"</t>
  </si>
  <si>
    <t>10 3 01 00000</t>
  </si>
  <si>
    <t>10 3 01 R5550</t>
  </si>
  <si>
    <t>Поддержка муниципальных программ формирования современной городской среды</t>
  </si>
  <si>
    <t>10 1 01 00000</t>
  </si>
  <si>
    <t>Основное мероприятие «Благоустройство дворовых территорий в г. Нытва»</t>
  </si>
  <si>
    <t>10 1 01 R5550</t>
  </si>
  <si>
    <t>Благоустройство  дворовых  территорий в г. Нытва по адресам: улица Буденного, д. 14, д. 16, д. 39, д. 41, д. 43, д. 45</t>
  </si>
  <si>
    <t>10 1 02 00000</t>
  </si>
  <si>
    <t>Основное мероприятие «Благоустройство территории общего пользования Нытвенского городского поселения»</t>
  </si>
  <si>
    <t>10 1 02 R5550</t>
  </si>
  <si>
    <t>Благоустройство  территории общего пользования Нытвенского городского поселения по адресу: ул.  К.Маркса,73  "Летний Амфитеатр"</t>
  </si>
  <si>
    <t>93 0 00 2У130</t>
  </si>
  <si>
    <t>Основное мероприятие "Создание условий для тушения пожаров"</t>
  </si>
  <si>
    <t>Содержание и ремонт пожарных гидрантов</t>
  </si>
  <si>
    <t>Основное мероприятие "Меры по предупреждению пожаров"</t>
  </si>
  <si>
    <t>Проведение работ по предупреждению возникновения пожаров в местах образования несанкционированных свалок</t>
  </si>
  <si>
    <t>Основное мероприятие "Совершенствование противопожарной пропаганды и информирования населения"</t>
  </si>
  <si>
    <t>Изготовление и размещение информационных материалов по противопожарной тематике</t>
  </si>
  <si>
    <t>Создание и трансляция тематических передач на местном радио и телеканалах</t>
  </si>
  <si>
    <t>Основное мероприятие "Создание предупреждающих условий на водных объектах"</t>
  </si>
  <si>
    <t>Изготовление и размещение информационных материалов по обеспечению безопасности на водных объектах</t>
  </si>
  <si>
    <t>Содержание автомобильных дорог общего пользования в границах населенных пунктов Нытвенского городского поселения и искусственных сооружений на них</t>
  </si>
  <si>
    <t>Устройство дорожной разметки</t>
  </si>
  <si>
    <t>Ежегодное обслуживание и содержание дорожных знаков</t>
  </si>
  <si>
    <t>Основное мероприятие "Ремонт автомобильных дорог общего пользования местного значения и искусственных сооружений на них"</t>
  </si>
  <si>
    <t>Проектирование, строительство (реконструкция), капитальный ремонт и ремонт автомобильных дорог общего пользования местного значения</t>
  </si>
  <si>
    <t>Основное мероприятие "Строительство распределительных сетей газопроводов для газоснабжения жилых домов индивидуальной постройки г. Нытва"</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</si>
  <si>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 за счет местного бюджета)</t>
  </si>
  <si>
    <t>Основное мероприятие "Техническое обслуживание газовых сетей"</t>
  </si>
  <si>
    <t>Техническое обслуживание газовых сетей</t>
  </si>
  <si>
    <t>Аккарицидная обработка территории</t>
  </si>
  <si>
    <t>Основное мероприятие "Мероприятия по организации сбора,  вывоза бытовых отходов, мусора и организации мероприятий по контролю за соблюдением и соблюдению муниципальных правовых актов"</t>
  </si>
  <si>
    <t>Уборка несанкционированных свалок</t>
  </si>
  <si>
    <t>Осуществление мероприятий по отлову и содержанию безнадзорных животных</t>
  </si>
  <si>
    <t>Основное мероприятие "Мероприятия по содержанию мест захоронения"</t>
  </si>
  <si>
    <t>Благоустройство территории мест захоронения</t>
  </si>
  <si>
    <t>Акарицидная обработка территории мест захоронения</t>
  </si>
  <si>
    <t>Основное мероприятие "Ремонт памятников"</t>
  </si>
  <si>
    <t>Ремонт памятного знака (стелы) Герою Советского Союза летчику А.В. Оборину</t>
  </si>
  <si>
    <t xml:space="preserve">Охрана памятника </t>
  </si>
  <si>
    <t>Материальная помощь на возмещение материального ущерба Н.М. Гилевой пострадавшей от пожара</t>
  </si>
  <si>
    <t>13.06.2017 г. №125</t>
  </si>
  <si>
    <t>27.04.2017 г. №95</t>
  </si>
  <si>
    <t>Заявка на кассовый расход за июнь  от 16.06.2017 г. №804</t>
  </si>
  <si>
    <t>Заявка на кассовый расход за май  от 01.05.2017 г. №572</t>
  </si>
  <si>
    <t>Ремонт автомобильных дорог по адресу: г. Нытва, ул. Чапаева, ул. Мира</t>
  </si>
  <si>
    <t>Благоустройство территории общего пользования Нытвенского городского поселения по адресу: ул.  К.Маркса,73  "Летний Амфитеатр"</t>
  </si>
  <si>
    <t>Ремонт тротуара по проспекту Ленина, центральная аллея</t>
  </si>
  <si>
    <t>Строительство распределительных сетей газопроводов для газоснабжения жилых домов индивидуальной постройки г. Нытва" (IV пусковой комплекс)</t>
  </si>
  <si>
    <t>Разработка проектной документации на строительство тепловой сети по ул. Комсомольская</t>
  </si>
  <si>
    <t>Основное мероприятие «Содержание тротуаров, в границах населенных пунктов Нытвенского городского поселения»</t>
  </si>
  <si>
    <t xml:space="preserve">Содержание тротуаров, не входящих в состав автомобильных дорог в границах населенных пунктов Нытвенского городского поселения </t>
  </si>
  <si>
    <t>Предоставление субсидий бюджетным, автономным учреждениям и иным некоммерческим организациям</t>
  </si>
  <si>
    <t>Муниципальная программа "Развитие физической культуры и спорта в Нытвенском городском поселении"</t>
  </si>
  <si>
    <t>Организация деятельности спортивных секций, проведение физкультурно-оздоровительных мероприятий</t>
  </si>
  <si>
    <t>Оборудование здания МБУ«Центр ФКСРДМ» системой видео наблюдения</t>
  </si>
  <si>
    <t>Работы по устранению аварийной ситуации на системе отопления в здании по адресу: г.Нытва, ул. Металлургов 1а</t>
  </si>
  <si>
    <t>Оснащение здания МБУ «Центр ФКСРДМ» пандусом и кнопкой вызова сотрудника"</t>
  </si>
  <si>
    <t xml:space="preserve">Основное мероприятие «Ремонт автомобильных дорог»    </t>
  </si>
  <si>
    <t>Реализация государственных функций в области социальной политики (путевки)</t>
  </si>
  <si>
    <t>Содержание автомобильных дорог и искусственных сооружений на них</t>
  </si>
  <si>
    <t>Прочие работы по благоустройству</t>
  </si>
  <si>
    <t>Мероприятия в области строительства, архитектуры и градостроительства</t>
  </si>
  <si>
    <t xml:space="preserve">Мероприятия по отлову безнадзорных животных, их транспортировки, учету и регистрации, содержанию, лечению, кастрации (стерилизации), эвтаназии, утилизации </t>
  </si>
  <si>
    <t>Администрирование государственных полномочий по организации проведения мероприятий по отлову безнадзорных животных, их транспортировка, учету и регистрации, содержания, лечению, кастрации (стерилизации), эвтаназии, утилизации</t>
  </si>
  <si>
    <r>
      <t xml:space="preserve">Субвенции бюджетам городских поселений на выполнение передаваемых полномочий субъектов Российской Федерации (на </t>
    </r>
    <r>
      <rPr>
        <i/>
        <sz val="9"/>
        <rFont val="Times New Roman"/>
        <family val="1"/>
      </rPr>
      <t>мероприятия по отлову безнадзорных животных, их транспортировке, учету и регистрации, содержанию, лечению, кастрации (стерилизации), эвтаназии, утилизации</t>
    </r>
    <r>
      <rPr>
        <sz val="9"/>
        <rFont val="Times New Roman"/>
        <family val="1"/>
      </rPr>
      <t>)</t>
    </r>
  </si>
  <si>
    <r>
      <t>Субвенции бюджетам городских поселений на выполнение передаваемых полномочий субъектов Российской Федерации (</t>
    </r>
    <r>
      <rPr>
        <i/>
        <sz val="9"/>
        <rFont val="Times New Roman"/>
        <family val="1"/>
      </rPr>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r>
    <r>
      <rPr>
        <sz val="9"/>
        <rFont val="Times New Roman"/>
        <family val="1"/>
      </rPr>
      <t>)</t>
    </r>
  </si>
  <si>
    <t>Устранение провала грунта проезжей части возникшего в результате разрушения подземного водоотвода</t>
  </si>
  <si>
    <t>Основное мероприятие "Безопасность дорожной инфраструктуры"</t>
  </si>
  <si>
    <t>(тыс. рублей)</t>
  </si>
  <si>
    <t>2 19 60010 13 0000 151</t>
  </si>
  <si>
    <t>93 0 00 2П020</t>
  </si>
  <si>
    <t>02 1 02 2Д090</t>
  </si>
  <si>
    <t>02 2 01 2Д140</t>
  </si>
  <si>
    <t>10 3 01 L5550</t>
  </si>
  <si>
    <t>09 1 05 00000</t>
  </si>
  <si>
    <t>Основное мероприятие «Создание условий для развития субъектов малого и среднего предпринимательства»</t>
  </si>
  <si>
    <t>09 1 05 L0640</t>
  </si>
  <si>
    <t>Предоставление субсидий на возмещение части затрат субъектам малого и среднего предпринимательства</t>
  </si>
  <si>
    <t>Субсидии на возмещение части затрат, связанных с уплатой субъектами малого и среднего предпринимательства процентов по инвестиционным кредитам, привлеченным в российских кредитных организациях на строительство (реконструкцию) для собственных нужд производственных зданий, строений и сооружений либо приобретение оборудования в целях создания и (или) развития либо медернизации производства товаров (работ, услуг)</t>
  </si>
  <si>
    <t>Субсидии вновь зарегистрированным и действующих менее одного года на момент принятия решения о предоставлении субсидии субъектам малого предпринимательства на выплату по передачи прав на франшизу (паушальный взнос)</t>
  </si>
  <si>
    <t>Субсидии на возмещение части затрат, связанных с уплатой субъектами малого и среднего предпринимательства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включая затраты на монтаж оборудования</t>
  </si>
  <si>
    <t>Субсидии на возмещение части затрат, связанных с уплатой субъектами малого и среднего предпринимательства лизинговых платежей по договору (договорам) лизинга оборудования, заключенному с российскими лизинговыми организациями в целях создания и (или) развития либо модернизации производства товаров (работ, услуг), включая затраты на монтаж оборудования, за исключением части лизинговых платежей на покрытие дохода лизингодателя</t>
  </si>
  <si>
    <t>Основное мероприятие "Проведение мероприятий по приведению в нормативное состояние муниципального фонда"</t>
  </si>
  <si>
    <t>03 3 02 00000</t>
  </si>
  <si>
    <t>03 3 02 2Ж010</t>
  </si>
  <si>
    <t>Проведение работ по зашивке оконных и дверных проемов здания по адресу: г. Нытва , ул. К.Маркса,115</t>
  </si>
  <si>
    <t>04 2 01 2И090</t>
  </si>
  <si>
    <t>06 1 01 2Т060</t>
  </si>
  <si>
    <t>06 3 01 2Т100</t>
  </si>
  <si>
    <t>06 3 01 2Т140</t>
  </si>
  <si>
    <t>06 4 04 2Т020</t>
  </si>
  <si>
    <t>Основное мероприятие «Реализация проектов инициативного бюджетирования»</t>
  </si>
  <si>
    <t>06 4 06 00000</t>
  </si>
  <si>
    <t>06 4 06 2Р130</t>
  </si>
  <si>
    <t>06 4 06 2Т020</t>
  </si>
  <si>
    <t>10 1 01 L5550</t>
  </si>
  <si>
    <t>Аренда сцены</t>
  </si>
  <si>
    <t>Изготовление информационной доски</t>
  </si>
  <si>
    <t xml:space="preserve">Разработка дизайн-проектов </t>
  </si>
  <si>
    <t>93 0 00 2Р110</t>
  </si>
  <si>
    <t>Софинансирование мероприятий по реализации социально значимых проектов территориального общественного самоуправления</t>
  </si>
  <si>
    <t>07 1 01 2К030</t>
  </si>
  <si>
    <t>08 1 01 2С020</t>
  </si>
  <si>
    <t>92 0 00 2Ш090</t>
  </si>
  <si>
    <t>по состоянию на 01 октября 2017 года</t>
  </si>
  <si>
    <t>2 02 29999 13 0000 151</t>
  </si>
  <si>
    <t>Прочие субсидии бюджетам городских поселений</t>
  </si>
  <si>
    <r>
      <t xml:space="preserve">Субвенции бюджетам городских поселений на выполнение передаваемых полномочий субъектов Российской Федерации </t>
    </r>
    <r>
      <rPr>
        <i/>
        <sz val="9"/>
        <rFont val="Times New Roman"/>
        <family val="1"/>
      </rPr>
      <t>(поддержка специалистов, работающих и проживающих в сельской местности по оплате жилого помещения и коммунальных услуг)</t>
    </r>
  </si>
  <si>
    <t>Приобретение противопожарного инвентаря для установки пожарного гидранта по ул. Королева</t>
  </si>
  <si>
    <t>Изготовление печатной продукции (памятки, листовки и т.п.) с информацией, направленной на профилактику терроризма и экстремизма</t>
  </si>
  <si>
    <t>Основное мероприятие "Профилактика терроризма и экстремизма"</t>
  </si>
  <si>
    <t>Основное мероприятие "Укрепление межнационального и межконфессионального согласия"</t>
  </si>
  <si>
    <t>Изготовление печатной продукции (памятки, листовки и т.п.) с информацией, направленной на укрепление межнационального и межконфессионального согласия</t>
  </si>
  <si>
    <t xml:space="preserve">Основное мероприятие  «Совершенствование антинаркотической пропаганды» </t>
  </si>
  <si>
    <t>Изготовление печатной продукции (памятки, листовки и т.п.) с информацией, направленной на профилактику потребления ПАВ</t>
  </si>
  <si>
    <t>Изготовление и размещение профилактической продукции по снижению уровня преступности посредством деятельности общественных формирований правоохранительной направленности</t>
  </si>
  <si>
    <t>Ремонт автомобильных дорог общего пользования местного значения в г. Нытва (восстановление изношенных покрытий)</t>
  </si>
  <si>
    <t>Обследование многоквартирных домов специализированной организацией и выдача заключений</t>
  </si>
  <si>
    <t>Внесение изменений в проект межевания территории для строительства линейного объекта - распределительные сети газопроводов для газоснабжения жилых домов индивидуальной постройки г. Нытва (IV пусковой комплекс)</t>
  </si>
  <si>
    <t>Строительство распределительных сетей газопроводов для газоснабжения жилых домов индивидуальной постройки  г.Нытва (IV пусковой комплекс)</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</si>
  <si>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</si>
  <si>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Ремонт, замена и дополнительная установка светильников</t>
  </si>
  <si>
    <t>Содержание парков, аллей, клумб, газонов на территории Нытвенского городского поселения</t>
  </si>
  <si>
    <t xml:space="preserve">Вырубка аварийных деревьев </t>
  </si>
  <si>
    <t>Благоустройство пустырей (покос травы, вывоз скошенной травы)</t>
  </si>
  <si>
    <t>Обработка территории от борщевика</t>
  </si>
  <si>
    <t>Сбор и вывоз мусора с территории мест захоронения (включая территорию 1 квартала)</t>
  </si>
  <si>
    <t>Основное мероприятие «Изготовление и установка малых архитектурных форм»</t>
  </si>
  <si>
    <t>Демонтаж, приобретение и монтаж малых архитектурных форм (уличные урны)</t>
  </si>
  <si>
    <t>Софинансирование проектов инициативного бюджетирования</t>
  </si>
  <si>
    <t>Вырубка и кронирование деревьев на центральной аллее по проспекту Ленина</t>
  </si>
  <si>
    <t>Расходы на модернизацию двух компьютеров</t>
  </si>
  <si>
    <t>Организация и проведению культурно-массовых мероприятий и организация досуга</t>
  </si>
  <si>
    <t>Выполнение предписания надзорных органов</t>
  </si>
  <si>
    <t>08 2 01 2С020</t>
  </si>
  <si>
    <t>Проведение ремонта тренажерного зала в здании МБУ«Центр ФКСРДМ»</t>
  </si>
  <si>
    <t>Проведение выборов в представительные органы местного самоуправления</t>
  </si>
  <si>
    <t xml:space="preserve"> Предоставление социальных выплат молодым семьям на приобретение (строительство) жилья на территории НМР на условиях софинансирования мероприятий по обеспечению жильем молодых семей в рамках участия НМР в реализации подпрограммы "обеспечение жильем молодых семей" федеральной целевой программы "Жилище" на 2015-2020 годы"</t>
  </si>
  <si>
    <t>Выплата материального стимулирования народным дружинникам за участие в охране общественного порядка</t>
  </si>
  <si>
    <t xml:space="preserve"> по состоянию на 01 октября 2017 года</t>
  </si>
  <si>
    <t>по состоянию на 01 октября  2017 года</t>
  </si>
  <si>
    <t>03.08.2017 г. №176</t>
  </si>
  <si>
    <t>Проведение ремонтно-восстановительных работ участков автомобильных дорог</t>
  </si>
  <si>
    <t>Направлено  73,3 тыс. рублей</t>
  </si>
  <si>
    <t>Заявка на кассовый расход за сентябрь от 07.09.2017 №3165</t>
  </si>
  <si>
    <t>Организация заседаний комиссии Нытвенского городского поселения по вопросам противодействия наркомании и незаконному обороту наркотических средств</t>
  </si>
  <si>
    <t>Установка дорожного ограждения на опасных участках автодорог</t>
  </si>
  <si>
    <t>Приобретение и установка светофора на ул. Луговая в г. Нытва</t>
  </si>
  <si>
    <t>Земельный участок, категория земель: земли населенных пунктов, разрешенное использование: для эксплуатации нежилого здания, общая площадь 450 кв. м.</t>
  </si>
  <si>
    <t>Пермский край, Нытвенский район, д. Белобородово, ул. Молодежная, стр. 16. Здание, назначение: 2 этажное нежилое помещение, общая площадь 301,9 кв.м. с земельным участком 450 кв.м., инв. №10348, литер А</t>
  </si>
  <si>
    <t>Срок выполнения работ  по ремонту тротуара по проспекту Ленина, центральная аллея  - октябрь 2017 года;</t>
  </si>
  <si>
    <t>от 27.10.2017  №711</t>
  </si>
  <si>
    <t>Срок выполнения работ по благоустройству  территории общего пользования Нытвенского городского поселения (Летний Амфитеатр) в сумме 1914,8 тыс. рублей  - октябрь 2017 года; Благоустройство  дворовых  территорий в сумме 18,0 тыс. рублей и ремонт автомобильных дорог в сумме 19,2 тыс. рублей - неисполнение за счет экономии по результатам конкурсных процедур</t>
  </si>
  <si>
    <t>Уточненный план  100,0 тыс. рублей</t>
  </si>
  <si>
    <t>Не определен подрядчик</t>
  </si>
  <si>
    <t>Срок выполнения работ продлен до 01.10.2017 г.</t>
  </si>
  <si>
    <t>Подпрограмма "Обеспечение безопасности людей на водных объектах"</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</si>
</sst>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
    <numFmt numFmtId="169" formatCode="_-* #,##0_р_._-;\-* #,##0_р_._-;_-* &quot;-&quot;??_р_._-;_-@_-"/>
    <numFmt numFmtId="170" formatCode="&quot;Да&quot;;&quot;Да&quot;;&quot;Нет&quot;"/>
    <numFmt numFmtId="171" formatCode="&quot;Истина&quot;;&quot;Истина&quot;;&quot;Ложь&quot;"/>
    <numFmt numFmtId="172" formatCode="&quot;Вкл&quot;;&quot;Вкл&quot;;&quot;Выкл&quot;"/>
    <numFmt numFmtId="173" formatCode="000"/>
    <numFmt numFmtId="174" formatCode="#,##0_р_."/>
    <numFmt numFmtId="175" formatCode="#,##0.0_р_."/>
    <numFmt numFmtId="176" formatCode="0.000"/>
    <numFmt numFmtId="177" formatCode="#,##0.000"/>
    <numFmt numFmtId="178" formatCode="0.00000"/>
    <numFmt numFmtId="179" formatCode="0.000000"/>
    <numFmt numFmtId="180" formatCode="0.0000"/>
    <numFmt numFmtId="181" formatCode="#,##0.0_р_.;[Red]\-#,##0.0_р_."/>
    <numFmt numFmtId="182" formatCode="_-* #,##0.0_р_._-;\-* #,##0.0_р_._-;_-* &quot;-&quot;??_р_._-;_-@_-"/>
    <numFmt numFmtId="183" formatCode="0.0000000"/>
    <numFmt numFmtId="184" formatCode="#,##0.00&quot;р.&quot;"/>
    <numFmt numFmtId="185" formatCode="0.00000000"/>
    <numFmt numFmtId="186" formatCode="_-* #,##0.0&quot;р.&quot;_-;\-* #,##0.0&quot;р.&quot;_-;_-* &quot;-&quot;?&quot;р.&quot;_-;_-@_-"/>
    <numFmt numFmtId="187" formatCode="[$-FC19]d\ mmmm\ yyyy\ &quot;г.&quot;"/>
    <numFmt numFmtId="188" formatCode="[$€-2]\ ###,000_);[Red]\([$€-2]\ ###,000\)"/>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s>
  <fonts count="80">
    <font>
      <sz val="10"/>
      <name val="Arial Cyr"/>
      <family val="0"/>
    </font>
    <font>
      <b/>
      <sz val="11"/>
      <name val="Times New Roman"/>
      <family val="1"/>
    </font>
    <font>
      <u val="single"/>
      <sz val="10"/>
      <color indexed="12"/>
      <name val="Arial Cyr"/>
      <family val="0"/>
    </font>
    <font>
      <u val="single"/>
      <sz val="10"/>
      <color indexed="36"/>
      <name val="Arial Cyr"/>
      <family val="0"/>
    </font>
    <font>
      <b/>
      <sz val="10"/>
      <name val="Times New Roman"/>
      <family val="1"/>
    </font>
    <font>
      <b/>
      <sz val="9"/>
      <name val="Times New Roman"/>
      <family val="1"/>
    </font>
    <font>
      <sz val="9"/>
      <name val="Times New Roman"/>
      <family val="1"/>
    </font>
    <font>
      <b/>
      <sz val="8"/>
      <name val="Times New Roman"/>
      <family val="1"/>
    </font>
    <font>
      <sz val="8"/>
      <name val="Times New Roman"/>
      <family val="1"/>
    </font>
    <font>
      <sz val="8"/>
      <name val="Arial"/>
      <family val="2"/>
    </font>
    <font>
      <sz val="7"/>
      <name val="Arial Cyr"/>
      <family val="0"/>
    </font>
    <font>
      <sz val="9"/>
      <name val="Arial Cyr"/>
      <family val="0"/>
    </font>
    <font>
      <b/>
      <sz val="8"/>
      <name val="MS Sans Serif"/>
      <family val="2"/>
    </font>
    <font>
      <sz val="10"/>
      <name val="Arial"/>
      <family val="2"/>
    </font>
    <font>
      <sz val="10"/>
      <name val="Times New Roman"/>
      <family val="1"/>
    </font>
    <font>
      <sz val="11"/>
      <name val="Times New Roman"/>
      <family val="1"/>
    </font>
    <font>
      <b/>
      <sz val="14"/>
      <name val="Times New Roman"/>
      <family val="1"/>
    </font>
    <font>
      <sz val="14"/>
      <name val="Arial Cyr"/>
      <family val="0"/>
    </font>
    <font>
      <b/>
      <sz val="12"/>
      <name val="Times New Roman"/>
      <family val="1"/>
    </font>
    <font>
      <sz val="11"/>
      <name val="Arial Cyr"/>
      <family val="0"/>
    </font>
    <font>
      <b/>
      <sz val="11"/>
      <name val="Arial Cyr"/>
      <family val="0"/>
    </font>
    <font>
      <b/>
      <sz val="10"/>
      <name val="Arial Cyr"/>
      <family val="0"/>
    </font>
    <font>
      <i/>
      <sz val="9"/>
      <name val="Times New Roman"/>
      <family val="1"/>
    </font>
    <font>
      <sz val="12"/>
      <name val="Times New Roman"/>
      <family val="1"/>
    </font>
    <font>
      <sz val="11"/>
      <name val="Times New Roman Cyr"/>
      <family val="1"/>
    </font>
    <font>
      <b/>
      <sz val="11"/>
      <name val="Times New Roman Cyr"/>
      <family val="0"/>
    </font>
    <font>
      <b/>
      <sz val="14"/>
      <name val="Times New Roman Cyr"/>
      <family val="1"/>
    </font>
    <font>
      <sz val="11"/>
      <color indexed="8"/>
      <name val="Times New Roman"/>
      <family val="1"/>
    </font>
    <font>
      <sz val="12"/>
      <name val="Arial Cyr"/>
      <family val="0"/>
    </font>
    <font>
      <sz val="10"/>
      <name val="Times New Roman Cyr"/>
      <family val="1"/>
    </font>
    <font>
      <b/>
      <sz val="12"/>
      <name val="Times New Roman Cyr"/>
      <family val="0"/>
    </font>
    <font>
      <b/>
      <sz val="8"/>
      <name val="Arial"/>
      <family val="2"/>
    </font>
    <font>
      <b/>
      <sz val="8"/>
      <name val="Times New Roman Cyr"/>
      <family val="1"/>
    </font>
    <font>
      <sz val="8"/>
      <name val="Times New Roman Cyr"/>
      <family val="1"/>
    </font>
    <font>
      <sz val="10"/>
      <name val="Calibri"/>
      <family val="2"/>
    </font>
    <font>
      <sz val="9"/>
      <name val="Arial"/>
      <family val="2"/>
    </font>
    <font>
      <b/>
      <sz val="16"/>
      <name val="Times New Roman"/>
      <family val="1"/>
    </font>
    <font>
      <sz val="9"/>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
      <sz val="11"/>
      <color indexed="10"/>
      <name val="Times New Roman"/>
      <family val="1"/>
    </font>
    <font>
      <b/>
      <sz val="12"/>
      <color indexed="8"/>
      <name val="Times New Roman"/>
      <family val="1"/>
    </font>
    <font>
      <b/>
      <sz val="10"/>
      <color indexed="10"/>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theme="1"/>
      <name val="Times New Roman"/>
      <family val="1"/>
    </font>
    <font>
      <sz val="11"/>
      <color rgb="FFFF0000"/>
      <name val="Times New Roman"/>
      <family val="1"/>
    </font>
    <font>
      <b/>
      <sz val="12"/>
      <color theme="1"/>
      <name val="Times New Roman"/>
      <family val="1"/>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style="medium"/>
      <right style="medium"/>
      <top style="thin"/>
      <bottom style="thin"/>
    </border>
    <border>
      <left style="medium"/>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13" fillId="0" borderId="0">
      <alignment/>
      <protection/>
    </xf>
    <xf numFmtId="0" fontId="13" fillId="0" borderId="0">
      <alignment/>
      <protection/>
    </xf>
    <xf numFmtId="0" fontId="9" fillId="3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3" fillId="0" borderId="0" applyFont="0" applyFill="0" applyBorder="0" applyAlignment="0" applyProtection="0"/>
    <xf numFmtId="0" fontId="75" fillId="33" borderId="0" applyNumberFormat="0" applyBorder="0" applyAlignment="0" applyProtection="0"/>
  </cellStyleXfs>
  <cellXfs count="298">
    <xf numFmtId="0" fontId="0" fillId="0" borderId="0" xfId="0" applyAlignment="1">
      <alignment/>
    </xf>
    <xf numFmtId="49"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0" xfId="0" applyAlignment="1">
      <alignment horizontal="center"/>
    </xf>
    <xf numFmtId="164" fontId="5" fillId="0" borderId="1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0" fillId="0" borderId="0" xfId="0" applyFont="1" applyAlignment="1">
      <alignment/>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1" fillId="0" borderId="0" xfId="0" applyFont="1" applyAlignment="1">
      <alignment/>
    </xf>
    <xf numFmtId="49" fontId="12"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0" fontId="5" fillId="0" borderId="0" xfId="0" applyFont="1" applyFill="1" applyAlignment="1">
      <alignment/>
    </xf>
    <xf numFmtId="0" fontId="8" fillId="0" borderId="11" xfId="0" applyFont="1" applyFill="1" applyBorder="1" applyAlignment="1">
      <alignment horizontal="left" vertical="center" wrapText="1"/>
    </xf>
    <xf numFmtId="49" fontId="8" fillId="0" borderId="10" xfId="55" applyNumberFormat="1" applyFont="1" applyFill="1" applyBorder="1" applyAlignment="1">
      <alignment horizontal="center" vertical="center"/>
      <protection/>
    </xf>
    <xf numFmtId="0" fontId="8" fillId="0" borderId="10" xfId="55" applyNumberFormat="1" applyFont="1" applyFill="1" applyBorder="1" applyAlignment="1">
      <alignment horizontal="left" vertical="center" wrapText="1"/>
      <protection/>
    </xf>
    <xf numFmtId="49" fontId="8"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49" fontId="7" fillId="0" borderId="10" xfId="0" applyNumberFormat="1" applyFont="1" applyFill="1" applyBorder="1" applyAlignment="1">
      <alignment horizontal="center"/>
    </xf>
    <xf numFmtId="49" fontId="12"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0" xfId="55" applyNumberFormat="1" applyFont="1" applyFill="1" applyBorder="1" applyAlignment="1">
      <alignment horizontal="center"/>
      <protection/>
    </xf>
    <xf numFmtId="0" fontId="7" fillId="0" borderId="10" xfId="0" applyNumberFormat="1" applyFont="1" applyFill="1" applyBorder="1" applyAlignment="1">
      <alignment horizontal="left" vertical="center" wrapText="1"/>
    </xf>
    <xf numFmtId="0" fontId="8" fillId="0" borderId="10" xfId="0" applyNumberFormat="1" applyFont="1" applyFill="1" applyBorder="1" applyAlignment="1">
      <alignment vertical="center" wrapText="1"/>
    </xf>
    <xf numFmtId="164" fontId="6" fillId="0" borderId="10"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5" fillId="0" borderId="0" xfId="0" applyFont="1" applyFill="1" applyAlignment="1">
      <alignment horizontal="center" vertical="justify" wrapText="1"/>
    </xf>
    <xf numFmtId="0" fontId="15" fillId="0" borderId="0" xfId="0" applyFont="1" applyFill="1" applyAlignment="1">
      <alignment horizontal="center"/>
    </xf>
    <xf numFmtId="0" fontId="15" fillId="0" borderId="0" xfId="0" applyFont="1" applyFill="1" applyAlignment="1">
      <alignment horizontal="right"/>
    </xf>
    <xf numFmtId="0" fontId="17" fillId="0" borderId="0" xfId="0" applyFont="1" applyAlignment="1">
      <alignment/>
    </xf>
    <xf numFmtId="0" fontId="18" fillId="0" borderId="0" xfId="0" applyFont="1" applyAlignment="1">
      <alignment horizontal="center" wrapText="1"/>
    </xf>
    <xf numFmtId="0" fontId="0" fillId="0" borderId="0" xfId="0" applyFont="1" applyAlignment="1">
      <alignment/>
    </xf>
    <xf numFmtId="0" fontId="0" fillId="0" borderId="0" xfId="0" applyFont="1" applyAlignment="1">
      <alignment horizontal="center"/>
    </xf>
    <xf numFmtId="0" fontId="19" fillId="0" borderId="0" xfId="0" applyFont="1" applyFill="1" applyAlignment="1">
      <alignment/>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Alignment="1">
      <alignment/>
    </xf>
    <xf numFmtId="0" fontId="5" fillId="0" borderId="10" xfId="0" applyFont="1" applyFill="1" applyBorder="1" applyAlignment="1">
      <alignment horizontal="center" vertical="center" wrapText="1"/>
    </xf>
    <xf numFmtId="0" fontId="21" fillId="0" borderId="0" xfId="0" applyFont="1" applyAlignment="1">
      <alignment vertical="center"/>
    </xf>
    <xf numFmtId="16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xf>
    <xf numFmtId="0" fontId="21" fillId="0" borderId="0" xfId="0" applyFont="1" applyAlignment="1">
      <alignment/>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164" fontId="15" fillId="0" borderId="10"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0" fillId="0" borderId="0" xfId="0" applyFont="1" applyAlignment="1">
      <alignment/>
    </xf>
    <xf numFmtId="0" fontId="0" fillId="0" borderId="0" xfId="0" applyFill="1" applyAlignment="1">
      <alignment/>
    </xf>
    <xf numFmtId="0" fontId="14" fillId="0" borderId="0" xfId="0" applyFont="1" applyFill="1" applyAlignment="1">
      <alignment horizontal="center" vertical="justify" wrapText="1"/>
    </xf>
    <xf numFmtId="0" fontId="0" fillId="0" borderId="0" xfId="0" applyFill="1" applyAlignment="1">
      <alignment horizontal="center"/>
    </xf>
    <xf numFmtId="0" fontId="14" fillId="0" borderId="0" xfId="0" applyFont="1" applyAlignment="1">
      <alignment horizontal="center" vertical="justify" wrapText="1"/>
    </xf>
    <xf numFmtId="0" fontId="0" fillId="0" borderId="0" xfId="0" applyBorder="1" applyAlignment="1">
      <alignment/>
    </xf>
    <xf numFmtId="0" fontId="14" fillId="0" borderId="0" xfId="0" applyFont="1" applyBorder="1" applyAlignment="1">
      <alignment/>
    </xf>
    <xf numFmtId="0" fontId="14" fillId="0" borderId="0" xfId="0" applyFont="1" applyBorder="1" applyAlignment="1">
      <alignment/>
    </xf>
    <xf numFmtId="49" fontId="14" fillId="0" borderId="0" xfId="0" applyNumberFormat="1" applyFont="1" applyBorder="1" applyAlignment="1">
      <alignment/>
    </xf>
    <xf numFmtId="0" fontId="8" fillId="0" borderId="0" xfId="0" applyFont="1" applyBorder="1" applyAlignment="1">
      <alignment/>
    </xf>
    <xf numFmtId="0" fontId="0" fillId="0" borderId="0" xfId="0" applyFont="1" applyBorder="1" applyAlignment="1">
      <alignment/>
    </xf>
    <xf numFmtId="0" fontId="13" fillId="0" borderId="0" xfId="54">
      <alignment/>
      <protection/>
    </xf>
    <xf numFmtId="0" fontId="24" fillId="0" borderId="0" xfId="57" applyFont="1" applyFill="1" applyAlignment="1">
      <alignment vertical="center"/>
      <protection/>
    </xf>
    <xf numFmtId="0" fontId="26" fillId="0" borderId="0" xfId="57" applyFont="1" applyFill="1" applyBorder="1" applyAlignment="1">
      <alignment horizontal="center" vertical="center" wrapText="1"/>
      <protection/>
    </xf>
    <xf numFmtId="0" fontId="13" fillId="0" borderId="10" xfId="54" applyFont="1" applyBorder="1" applyAlignment="1">
      <alignment horizontal="center" vertical="center"/>
      <protection/>
    </xf>
    <xf numFmtId="164" fontId="25" fillId="0" borderId="10" xfId="56" applyNumberFormat="1" applyFont="1" applyFill="1" applyBorder="1" applyAlignment="1">
      <alignment horizontal="center" vertical="center" wrapText="1"/>
      <protection/>
    </xf>
    <xf numFmtId="0" fontId="14" fillId="0" borderId="0" xfId="54" applyFont="1" applyAlignment="1">
      <alignment wrapText="1"/>
      <protection/>
    </xf>
    <xf numFmtId="0" fontId="14" fillId="0" borderId="0" xfId="54" applyFont="1" applyAlignment="1">
      <alignment horizontal="right" wrapText="1"/>
      <protection/>
    </xf>
    <xf numFmtId="0" fontId="14" fillId="0" borderId="0" xfId="54" applyFont="1" applyFill="1" applyAlignment="1">
      <alignment horizontal="left"/>
      <protection/>
    </xf>
    <xf numFmtId="0" fontId="14" fillId="0" borderId="0" xfId="54" applyFont="1" applyAlignment="1">
      <alignment vertical="center" wrapText="1"/>
      <protection/>
    </xf>
    <xf numFmtId="0" fontId="18" fillId="0" borderId="0" xfId="54" applyFont="1" applyAlignment="1">
      <alignment wrapText="1"/>
      <protection/>
    </xf>
    <xf numFmtId="0" fontId="13" fillId="0" borderId="0" xfId="54" applyFont="1" applyFill="1">
      <alignment/>
      <protection/>
    </xf>
    <xf numFmtId="0" fontId="13" fillId="0" borderId="0" xfId="54" applyFont="1">
      <alignment/>
      <protection/>
    </xf>
    <xf numFmtId="0" fontId="14" fillId="0" borderId="0" xfId="54" applyFont="1" applyFill="1" applyBorder="1" applyAlignment="1">
      <alignment vertical="center" wrapText="1"/>
      <protection/>
    </xf>
    <xf numFmtId="0" fontId="23" fillId="0" borderId="0" xfId="0" applyFont="1" applyFill="1" applyAlignment="1">
      <alignment horizontal="left"/>
    </xf>
    <xf numFmtId="0" fontId="14" fillId="0" borderId="0" xfId="0" applyFont="1" applyFill="1" applyAlignment="1">
      <alignment/>
    </xf>
    <xf numFmtId="0" fontId="18" fillId="0" borderId="0" xfId="0" applyFont="1" applyFill="1" applyAlignment="1">
      <alignment vertical="center" wrapText="1"/>
    </xf>
    <xf numFmtId="0" fontId="23" fillId="0" borderId="0" xfId="0" applyFont="1" applyFill="1" applyAlignment="1">
      <alignment/>
    </xf>
    <xf numFmtId="0" fontId="14" fillId="0" borderId="0" xfId="0" applyFont="1" applyFill="1" applyAlignment="1">
      <alignment/>
    </xf>
    <xf numFmtId="49" fontId="23" fillId="0" borderId="10" xfId="0" applyNumberFormat="1" applyFont="1" applyFill="1" applyBorder="1" applyAlignment="1">
      <alignment horizontal="center" vertical="center"/>
    </xf>
    <xf numFmtId="164" fontId="23" fillId="0" borderId="10" xfId="0" applyNumberFormat="1" applyFont="1" applyFill="1" applyBorder="1" applyAlignment="1">
      <alignment horizontal="center" vertical="center"/>
    </xf>
    <xf numFmtId="1" fontId="76" fillId="34" borderId="10" xfId="0" applyNumberFormat="1" applyFont="1" applyFill="1" applyBorder="1" applyAlignment="1">
      <alignment horizontal="center" vertical="center"/>
    </xf>
    <xf numFmtId="1" fontId="76" fillId="0"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xf>
    <xf numFmtId="0" fontId="28" fillId="0" borderId="0" xfId="0" applyFont="1" applyAlignment="1">
      <alignment/>
    </xf>
    <xf numFmtId="0" fontId="28" fillId="0" borderId="0" xfId="0" applyFont="1" applyFill="1" applyAlignment="1">
      <alignment/>
    </xf>
    <xf numFmtId="0" fontId="23" fillId="0" borderId="0" xfId="0" applyFont="1" applyAlignment="1">
      <alignment/>
    </xf>
    <xf numFmtId="0" fontId="23" fillId="0" borderId="0" xfId="0" applyFont="1" applyFill="1" applyAlignment="1">
      <alignment/>
    </xf>
    <xf numFmtId="0" fontId="16" fillId="0" borderId="0" xfId="0" applyFont="1" applyAlignment="1">
      <alignment horizontal="center"/>
    </xf>
    <xf numFmtId="38" fontId="30" fillId="0" borderId="0" xfId="57" applyNumberFormat="1" applyFont="1" applyFill="1" applyAlignment="1">
      <alignment horizontal="center" vertical="center"/>
      <protection/>
    </xf>
    <xf numFmtId="0" fontId="32" fillId="0" borderId="10" xfId="57" applyFont="1" applyFill="1" applyBorder="1" applyAlignment="1">
      <alignment horizontal="center" vertical="center" wrapText="1"/>
      <protection/>
    </xf>
    <xf numFmtId="176" fontId="18" fillId="0" borderId="10" xfId="54" applyNumberFormat="1" applyFont="1" applyFill="1" applyBorder="1" applyAlignment="1">
      <alignment horizontal="center"/>
      <protection/>
    </xf>
    <xf numFmtId="2" fontId="18" fillId="0" borderId="0" xfId="54" applyNumberFormat="1" applyFont="1" applyFill="1" applyBorder="1" applyAlignment="1">
      <alignment horizontal="center"/>
      <protection/>
    </xf>
    <xf numFmtId="2" fontId="18" fillId="0" borderId="12" xfId="54" applyNumberFormat="1" applyFont="1" applyFill="1" applyBorder="1" applyAlignment="1">
      <alignment horizontal="center"/>
      <protection/>
    </xf>
    <xf numFmtId="0" fontId="13" fillId="0" borderId="10" xfId="54" applyBorder="1" applyAlignment="1">
      <alignment horizontal="center"/>
      <protection/>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18" fillId="0" borderId="0" xfId="0" applyFont="1" applyAlignment="1">
      <alignment/>
    </xf>
    <xf numFmtId="0" fontId="4" fillId="0" borderId="0" xfId="0" applyFont="1" applyAlignment="1">
      <alignment horizontal="center" wrapText="1"/>
    </xf>
    <xf numFmtId="0" fontId="34" fillId="0" borderId="0" xfId="0" applyFont="1" applyAlignment="1">
      <alignment wrapText="1"/>
    </xf>
    <xf numFmtId="0" fontId="14" fillId="0" borderId="10" xfId="0" applyFont="1" applyBorder="1" applyAlignment="1">
      <alignment horizontal="center" wrapText="1"/>
    </xf>
    <xf numFmtId="0" fontId="14" fillId="0" borderId="0" xfId="0" applyFont="1" applyFill="1" applyAlignment="1">
      <alignment horizontal="left"/>
    </xf>
    <xf numFmtId="0" fontId="14" fillId="0" borderId="0" xfId="0" applyFont="1" applyAlignment="1">
      <alignment/>
    </xf>
    <xf numFmtId="0" fontId="14" fillId="0" borderId="10" xfId="0" applyFont="1" applyBorder="1" applyAlignment="1">
      <alignment horizontal="left" vertical="center" wrapText="1"/>
    </xf>
    <xf numFmtId="49" fontId="14" fillId="0" borderId="10"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0" xfId="0" applyFont="1" applyBorder="1" applyAlignment="1">
      <alignment vertical="center" wrapText="1"/>
    </xf>
    <xf numFmtId="0" fontId="23" fillId="0" borderId="17" xfId="0" applyFont="1" applyBorder="1" applyAlignment="1">
      <alignment horizontal="center" vertical="center" wrapText="1"/>
    </xf>
    <xf numFmtId="0" fontId="0" fillId="0" borderId="0" xfId="0" applyAlignment="1">
      <alignment vertical="center"/>
    </xf>
    <xf numFmtId="2" fontId="33" fillId="0" borderId="10" xfId="57" applyNumberFormat="1" applyFont="1" applyFill="1" applyBorder="1" applyAlignment="1">
      <alignment horizontal="center" vertical="center" wrapText="1"/>
      <protection/>
    </xf>
    <xf numFmtId="164" fontId="15" fillId="0" borderId="10" xfId="54" applyNumberFormat="1" applyFont="1" applyFill="1" applyBorder="1" applyAlignment="1">
      <alignment horizontal="center" vertical="center"/>
      <protection/>
    </xf>
    <xf numFmtId="0" fontId="15" fillId="0" borderId="10" xfId="0" applyFont="1" applyFill="1" applyBorder="1" applyAlignment="1">
      <alignment horizontal="left" vertical="center" wrapText="1"/>
    </xf>
    <xf numFmtId="164" fontId="5" fillId="0" borderId="10" xfId="0" applyNumberFormat="1" applyFont="1" applyFill="1" applyBorder="1" applyAlignment="1">
      <alignment horizontal="center" vertical="center" wrapText="1"/>
    </xf>
    <xf numFmtId="0" fontId="0" fillId="0" borderId="0" xfId="0" applyFill="1" applyBorder="1" applyAlignment="1">
      <alignment/>
    </xf>
    <xf numFmtId="0" fontId="8" fillId="0" borderId="11" xfId="0" applyNumberFormat="1" applyFont="1" applyFill="1" applyBorder="1" applyAlignment="1">
      <alignment vertical="center" wrapText="1"/>
    </xf>
    <xf numFmtId="49" fontId="7" fillId="0" borderId="18"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8" fillId="0" borderId="0" xfId="0" applyFont="1" applyFill="1" applyAlignment="1">
      <alignment vertical="center"/>
    </xf>
    <xf numFmtId="49" fontId="8" fillId="0" borderId="11" xfId="0" applyNumberFormat="1" applyFont="1" applyFill="1" applyBorder="1" applyAlignment="1">
      <alignment horizontal="left" vertical="center" wrapText="1"/>
    </xf>
    <xf numFmtId="164" fontId="0" fillId="0" borderId="0" xfId="0" applyNumberFormat="1" applyFill="1" applyBorder="1" applyAlignment="1">
      <alignment/>
    </xf>
    <xf numFmtId="0" fontId="7" fillId="0" borderId="11" xfId="0" applyNumberFormat="1" applyFont="1" applyFill="1" applyBorder="1" applyAlignment="1">
      <alignment horizontal="left" vertical="center" wrapText="1"/>
    </xf>
    <xf numFmtId="0" fontId="7" fillId="0" borderId="10" xfId="0" applyFont="1" applyFill="1" applyBorder="1" applyAlignment="1">
      <alignment vertical="center" wrapText="1"/>
    </xf>
    <xf numFmtId="164" fontId="5" fillId="0" borderId="0" xfId="0" applyNumberFormat="1" applyFont="1" applyFill="1" applyBorder="1" applyAlignment="1">
      <alignment/>
    </xf>
    <xf numFmtId="164" fontId="21" fillId="0" borderId="0"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4" fillId="0" borderId="10" xfId="0" applyFont="1" applyFill="1" applyBorder="1" applyAlignment="1">
      <alignment horizontal="center" vertical="center" wrapText="1"/>
    </xf>
    <xf numFmtId="0" fontId="21" fillId="0" borderId="0" xfId="0" applyFont="1" applyBorder="1" applyAlignment="1">
      <alignment/>
    </xf>
    <xf numFmtId="164" fontId="77"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4" fontId="6" fillId="0" borderId="10" xfId="53" applyNumberFormat="1" applyFont="1" applyFill="1" applyBorder="1" applyAlignment="1">
      <alignment horizontal="center" vertical="center" wrapText="1"/>
      <protection/>
    </xf>
    <xf numFmtId="164" fontId="0" fillId="0" borderId="0" xfId="0" applyNumberFormat="1" applyAlignment="1">
      <alignment/>
    </xf>
    <xf numFmtId="164" fontId="0" fillId="0" borderId="0" xfId="0" applyNumberFormat="1" applyAlignment="1">
      <alignment horizontal="center"/>
    </xf>
    <xf numFmtId="0" fontId="31" fillId="0" borderId="10" xfId="54" applyFont="1" applyBorder="1" applyAlignment="1">
      <alignment horizontal="center" vertical="center"/>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14" fillId="0" borderId="10" xfId="0" applyFont="1" applyBorder="1" applyAlignment="1">
      <alignment horizontal="center"/>
    </xf>
    <xf numFmtId="0" fontId="8" fillId="0" borderId="10" xfId="0" applyFont="1" applyFill="1" applyBorder="1" applyAlignment="1">
      <alignment horizontal="center" vertical="center" wrapText="1"/>
    </xf>
    <xf numFmtId="164" fontId="21" fillId="0" borderId="0" xfId="0" applyNumberFormat="1" applyFont="1" applyBorder="1" applyAlignment="1">
      <alignment/>
    </xf>
    <xf numFmtId="164" fontId="21" fillId="0" borderId="0" xfId="0" applyNumberFormat="1" applyFont="1" applyAlignment="1">
      <alignment/>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NumberFormat="1" applyFont="1" applyFill="1" applyBorder="1" applyAlignment="1">
      <alignment horizontal="justify" vertical="center" wrapText="1"/>
    </xf>
    <xf numFmtId="2" fontId="5" fillId="0" borderId="0" xfId="0" applyNumberFormat="1" applyFont="1" applyFill="1" applyBorder="1" applyAlignment="1">
      <alignment/>
    </xf>
    <xf numFmtId="2" fontId="0" fillId="0" borderId="0" xfId="0" applyNumberFormat="1" applyFill="1" applyBorder="1" applyAlignment="1">
      <alignment/>
    </xf>
    <xf numFmtId="2"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0" fontId="5" fillId="0" borderId="10" xfId="0" applyFont="1" applyFill="1" applyBorder="1" applyAlignment="1">
      <alignment horizontal="center"/>
    </xf>
    <xf numFmtId="2" fontId="27" fillId="0" borderId="10" xfId="53" applyNumberFormat="1" applyFont="1" applyBorder="1" applyAlignment="1">
      <alignment horizontal="center" vertical="center" wrapText="1"/>
      <protection/>
    </xf>
    <xf numFmtId="0" fontId="14" fillId="0" borderId="0" xfId="0" applyFont="1" applyFill="1" applyAlignment="1">
      <alignment horizontal="right"/>
    </xf>
    <xf numFmtId="0" fontId="78" fillId="0" borderId="10" xfId="0" applyFont="1" applyFill="1" applyBorder="1" applyAlignment="1">
      <alignment vertical="center"/>
    </xf>
    <xf numFmtId="2" fontId="78" fillId="0" borderId="10" xfId="0" applyNumberFormat="1" applyFont="1" applyFill="1" applyBorder="1" applyAlignment="1">
      <alignment horizontal="center" vertical="center"/>
    </xf>
    <xf numFmtId="0" fontId="23" fillId="0" borderId="10" xfId="0" applyFont="1" applyBorder="1" applyAlignment="1">
      <alignment vertical="center"/>
    </xf>
    <xf numFmtId="164" fontId="76" fillId="0" borderId="10" xfId="0" applyNumberFormat="1" applyFont="1" applyFill="1" applyBorder="1" applyAlignment="1">
      <alignment horizontal="center" vertical="center"/>
    </xf>
    <xf numFmtId="2" fontId="4" fillId="0" borderId="10" xfId="0" applyNumberFormat="1" applyFont="1" applyBorder="1" applyAlignment="1">
      <alignment horizontal="center" vertical="center"/>
    </xf>
    <xf numFmtId="2" fontId="79" fillId="0" borderId="10" xfId="0" applyNumberFormat="1" applyFont="1" applyBorder="1" applyAlignment="1">
      <alignment horizontal="center" vertical="center"/>
    </xf>
    <xf numFmtId="0" fontId="8" fillId="0" borderId="10" xfId="0" applyFont="1" applyFill="1" applyBorder="1" applyAlignment="1">
      <alignment horizontal="center" vertical="center"/>
    </xf>
    <xf numFmtId="164" fontId="13" fillId="0" borderId="0" xfId="54" applyNumberFormat="1">
      <alignment/>
      <protection/>
    </xf>
    <xf numFmtId="0" fontId="18" fillId="0" borderId="10" xfId="0" applyFont="1" applyBorder="1" applyAlignment="1">
      <alignment wrapText="1"/>
    </xf>
    <xf numFmtId="0" fontId="13" fillId="0" borderId="0" xfId="54" applyAlignment="1">
      <alignment horizontal="center" vertical="center" wrapText="1"/>
      <protection/>
    </xf>
    <xf numFmtId="164" fontId="4" fillId="0" borderId="0" xfId="0" applyNumberFormat="1" applyFont="1" applyFill="1" applyBorder="1" applyAlignment="1">
      <alignment horizontal="center" vertical="center"/>
    </xf>
    <xf numFmtId="164" fontId="13" fillId="0" borderId="0" xfId="54" applyNumberFormat="1" applyFill="1" applyAlignment="1">
      <alignment horizontal="center" vertical="center" wrapText="1"/>
      <protection/>
    </xf>
    <xf numFmtId="0" fontId="13" fillId="0" borderId="0" xfId="54" applyFill="1" applyAlignment="1">
      <alignment horizontal="center" vertical="center" wrapText="1"/>
      <protection/>
    </xf>
    <xf numFmtId="2" fontId="13" fillId="0" borderId="0" xfId="54" applyNumberFormat="1" applyFill="1" applyAlignment="1">
      <alignment horizontal="center" vertical="center" wrapText="1"/>
      <protection/>
    </xf>
    <xf numFmtId="0" fontId="13" fillId="0" borderId="0" xfId="54" applyFont="1" applyFill="1" applyAlignment="1">
      <alignment horizontal="center" vertical="center" wrapText="1"/>
      <protection/>
    </xf>
    <xf numFmtId="0" fontId="13" fillId="0" borderId="0" xfId="54" applyFont="1" applyAlignment="1">
      <alignment wrapText="1"/>
      <protection/>
    </xf>
    <xf numFmtId="10" fontId="13" fillId="0" borderId="0" xfId="54" applyNumberFormat="1">
      <alignment/>
      <protection/>
    </xf>
    <xf numFmtId="164" fontId="8" fillId="0" borderId="10" xfId="53"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5" fillId="0" borderId="10"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35" fillId="0" borderId="10" xfId="54" applyFont="1" applyBorder="1" applyAlignment="1">
      <alignment vertical="center"/>
      <protection/>
    </xf>
    <xf numFmtId="164" fontId="5" fillId="0" borderId="10" xfId="53" applyNumberFormat="1" applyFont="1" applyBorder="1" applyAlignment="1">
      <alignment horizontal="center" vertical="center" wrapText="1"/>
      <protection/>
    </xf>
    <xf numFmtId="164" fontId="35" fillId="0" borderId="10" xfId="54" applyNumberFormat="1" applyFont="1" applyBorder="1">
      <alignment/>
      <protection/>
    </xf>
    <xf numFmtId="0" fontId="6" fillId="34" borderId="10" xfId="53" applyFont="1" applyFill="1" applyBorder="1" applyAlignment="1">
      <alignment horizontal="center" vertical="center" wrapText="1"/>
      <protection/>
    </xf>
    <xf numFmtId="0" fontId="14" fillId="0" borderId="10" xfId="0" applyFont="1" applyBorder="1" applyAlignment="1">
      <alignment horizontal="center" vertical="top" wrapText="1"/>
    </xf>
    <xf numFmtId="0" fontId="5" fillId="0" borderId="10" xfId="0" applyFont="1" applyBorder="1" applyAlignment="1">
      <alignment horizontal="center" vertical="center"/>
    </xf>
    <xf numFmtId="49" fontId="5"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 fillId="0" borderId="10" xfId="0" applyFont="1" applyFill="1" applyBorder="1" applyAlignment="1">
      <alignment vertical="center" wrapText="1"/>
    </xf>
    <xf numFmtId="2" fontId="10" fillId="0" borderId="0" xfId="0" applyNumberFormat="1" applyFont="1" applyBorder="1" applyAlignment="1">
      <alignment/>
    </xf>
    <xf numFmtId="2" fontId="11" fillId="0" borderId="0" xfId="0" applyNumberFormat="1" applyFont="1" applyBorder="1" applyAlignment="1">
      <alignment/>
    </xf>
    <xf numFmtId="2" fontId="10" fillId="0" borderId="0" xfId="0" applyNumberFormat="1" applyFont="1" applyFill="1" applyBorder="1" applyAlignment="1">
      <alignment/>
    </xf>
    <xf numFmtId="2" fontId="11" fillId="0" borderId="0" xfId="0" applyNumberFormat="1" applyFont="1" applyFill="1" applyBorder="1" applyAlignment="1">
      <alignment/>
    </xf>
    <xf numFmtId="2" fontId="0" fillId="0" borderId="0" xfId="0" applyNumberFormat="1" applyAlignment="1">
      <alignment/>
    </xf>
    <xf numFmtId="0" fontId="8" fillId="0" borderId="0" xfId="0" applyFont="1" applyFill="1" applyAlignment="1">
      <alignment vertical="center" wrapText="1"/>
    </xf>
    <xf numFmtId="164" fontId="76" fillId="0" borderId="10" xfId="0" applyNumberFormat="1" applyFont="1" applyFill="1" applyBorder="1" applyAlignment="1">
      <alignment horizontal="center" vertical="center" wrapText="1"/>
    </xf>
    <xf numFmtId="0" fontId="5" fillId="0" borderId="10" xfId="53" applyFont="1" applyFill="1" applyBorder="1" applyAlignment="1">
      <alignment horizontal="center" vertical="center" wrapText="1"/>
      <protection/>
    </xf>
    <xf numFmtId="164" fontId="6" fillId="0" borderId="10" xfId="67" applyNumberFormat="1" applyFont="1" applyFill="1" applyBorder="1" applyAlignment="1">
      <alignment horizontal="center" vertical="center" wrapText="1"/>
    </xf>
    <xf numFmtId="168" fontId="14" fillId="0" borderId="10" xfId="0" applyNumberFormat="1" applyFont="1" applyFill="1" applyBorder="1" applyAlignment="1">
      <alignment horizontal="center" vertical="center"/>
    </xf>
    <xf numFmtId="0" fontId="32" fillId="0" borderId="10" xfId="56" applyFont="1" applyBorder="1" applyAlignment="1">
      <alignment horizontal="center" vertical="center" wrapText="1"/>
      <protection/>
    </xf>
    <xf numFmtId="0" fontId="24" fillId="0" borderId="10" xfId="56" applyFont="1" applyBorder="1" applyAlignment="1">
      <alignment horizontal="center" vertical="center" wrapText="1"/>
      <protection/>
    </xf>
    <xf numFmtId="0" fontId="6" fillId="0" borderId="10" xfId="53" applyFont="1" applyBorder="1" applyAlignment="1">
      <alignment horizontal="center" vertical="center" wrapText="1"/>
      <protection/>
    </xf>
    <xf numFmtId="164" fontId="24" fillId="0" borderId="10" xfId="56" applyNumberFormat="1" applyFont="1" applyFill="1" applyBorder="1" applyAlignment="1">
      <alignment horizontal="center" vertical="center" wrapText="1"/>
      <protection/>
    </xf>
    <xf numFmtId="164" fontId="24" fillId="0" borderId="10" xfId="56" applyNumberFormat="1" applyFont="1" applyBorder="1" applyAlignment="1">
      <alignment horizontal="center" vertical="center" wrapText="1"/>
      <protection/>
    </xf>
    <xf numFmtId="164" fontId="15" fillId="0" borderId="10" xfId="53" applyNumberFormat="1" applyFont="1" applyFill="1" applyBorder="1" applyAlignment="1">
      <alignment horizontal="center" vertical="center" wrapText="1"/>
      <protection/>
    </xf>
    <xf numFmtId="2" fontId="33" fillId="0" borderId="10" xfId="56" applyNumberFormat="1" applyFont="1" applyFill="1" applyBorder="1" applyAlignment="1">
      <alignment horizontal="center" vertical="center" wrapText="1"/>
      <protection/>
    </xf>
    <xf numFmtId="0" fontId="27" fillId="0" borderId="10" xfId="53" applyFont="1" applyBorder="1" applyAlignment="1">
      <alignment horizontal="center" vertical="center" wrapText="1"/>
      <protection/>
    </xf>
    <xf numFmtId="2" fontId="8" fillId="0" borderId="10" xfId="53" applyNumberFormat="1" applyFont="1" applyFill="1" applyBorder="1" applyAlignment="1">
      <alignment horizontal="center" vertical="center" wrapText="1"/>
      <protection/>
    </xf>
    <xf numFmtId="49" fontId="24" fillId="0" borderId="10" xfId="57" applyNumberFormat="1" applyFont="1" applyFill="1" applyBorder="1" applyAlignment="1">
      <alignment horizontal="center" vertical="center" wrapText="1"/>
      <protection/>
    </xf>
    <xf numFmtId="164" fontId="24" fillId="0" borderId="10" xfId="57" applyNumberFormat="1" applyFont="1" applyFill="1" applyBorder="1" applyAlignment="1">
      <alignment horizontal="center" vertical="center" wrapText="1"/>
      <protection/>
    </xf>
    <xf numFmtId="164" fontId="33" fillId="0" borderId="10" xfId="57" applyNumberFormat="1" applyFont="1" applyFill="1" applyBorder="1" applyAlignment="1">
      <alignment horizontal="center" vertical="center"/>
      <protection/>
    </xf>
    <xf numFmtId="0" fontId="37" fillId="0" borderId="10" xfId="53" applyFont="1" applyBorder="1" applyAlignment="1">
      <alignment horizontal="center" vertical="center" wrapText="1"/>
      <protection/>
    </xf>
    <xf numFmtId="164" fontId="27" fillId="0" borderId="10" xfId="53" applyNumberFormat="1" applyFont="1" applyFill="1" applyBorder="1" applyAlignment="1">
      <alignment horizontal="center" vertical="center" wrapText="1"/>
      <protection/>
    </xf>
    <xf numFmtId="0" fontId="8" fillId="0" borderId="10" xfId="53" applyFont="1" applyFill="1" applyBorder="1" applyAlignment="1">
      <alignment horizontal="left" vertical="center" wrapText="1"/>
      <protection/>
    </xf>
    <xf numFmtId="164" fontId="8" fillId="0" borderId="11" xfId="53" applyNumberFormat="1" applyFont="1" applyFill="1" applyBorder="1" applyAlignment="1">
      <alignment vertical="center" wrapText="1"/>
      <protection/>
    </xf>
    <xf numFmtId="0" fontId="33" fillId="0" borderId="0" xfId="57" applyFont="1" applyFill="1" applyAlignment="1">
      <alignment horizontal="right" vertical="center"/>
      <protection/>
    </xf>
    <xf numFmtId="4" fontId="5"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164" fontId="77" fillId="0" borderId="10" xfId="0" applyNumberFormat="1" applyFont="1" applyFill="1" applyBorder="1" applyAlignment="1">
      <alignment horizontal="center" vertical="center"/>
    </xf>
    <xf numFmtId="2" fontId="8" fillId="0" borderId="10" xfId="0" applyNumberFormat="1" applyFont="1" applyFill="1" applyBorder="1" applyAlignment="1">
      <alignment horizontal="left" vertical="center" wrapText="1"/>
    </xf>
    <xf numFmtId="164" fontId="25" fillId="0" borderId="10" xfId="56" applyNumberFormat="1" applyFont="1" applyFill="1" applyBorder="1" applyAlignment="1">
      <alignment horizontal="center" vertical="center" wrapText="1"/>
      <protection/>
    </xf>
    <xf numFmtId="164" fontId="1" fillId="0" borderId="10" xfId="53" applyNumberFormat="1" applyFont="1" applyFill="1" applyBorder="1" applyAlignment="1">
      <alignment horizontal="center" vertical="center"/>
      <protection/>
    </xf>
    <xf numFmtId="164" fontId="25" fillId="0" borderId="10" xfId="57" applyNumberFormat="1" applyFont="1" applyFill="1" applyBorder="1" applyAlignment="1">
      <alignment horizontal="center" vertical="center" wrapText="1"/>
      <protection/>
    </xf>
    <xf numFmtId="164" fontId="25" fillId="0" borderId="10" xfId="57" applyNumberFormat="1" applyFont="1" applyFill="1" applyBorder="1" applyAlignment="1">
      <alignment horizontal="center" vertical="center"/>
      <protection/>
    </xf>
    <xf numFmtId="164" fontId="5" fillId="35"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2" fontId="23" fillId="0" borderId="17" xfId="0" applyNumberFormat="1" applyFont="1" applyFill="1" applyBorder="1" applyAlignment="1">
      <alignment horizontal="center" vertical="center" wrapText="1"/>
    </xf>
    <xf numFmtId="164" fontId="23" fillId="0" borderId="16" xfId="0" applyNumberFormat="1" applyFont="1" applyFill="1" applyBorder="1" applyAlignment="1">
      <alignment horizontal="center" vertical="center" wrapText="1"/>
    </xf>
    <xf numFmtId="164" fontId="23" fillId="0" borderId="17" xfId="0" applyNumberFormat="1" applyFont="1" applyFill="1" applyBorder="1" applyAlignment="1">
      <alignment horizontal="center" vertical="center" wrapText="1"/>
    </xf>
    <xf numFmtId="0" fontId="13" fillId="0" borderId="0" xfId="54" applyFont="1" applyAlignment="1">
      <alignment vertical="center" wrapText="1"/>
      <protection/>
    </xf>
    <xf numFmtId="0" fontId="13" fillId="0" borderId="0" xfId="54" applyAlignment="1">
      <alignment vertical="center" wrapText="1"/>
      <protection/>
    </xf>
    <xf numFmtId="0" fontId="13" fillId="0" borderId="0" xfId="54" applyFont="1" applyAlignment="1">
      <alignment vertical="top" wrapText="1"/>
      <protection/>
    </xf>
    <xf numFmtId="0" fontId="4" fillId="0" borderId="10" xfId="54" applyFont="1" applyBorder="1" applyAlignment="1">
      <alignment horizontal="center" vertical="center" wrapText="1"/>
      <protection/>
    </xf>
    <xf numFmtId="0" fontId="13" fillId="0" borderId="10" xfId="54" applyBorder="1" applyAlignment="1">
      <alignment horizontal="center" vertical="center" wrapText="1"/>
      <protection/>
    </xf>
    <xf numFmtId="164" fontId="18" fillId="0" borderId="10" xfId="54" applyNumberFormat="1" applyFont="1" applyFill="1" applyBorder="1" applyAlignment="1">
      <alignment horizontal="center" vertical="center" wrapText="1"/>
      <protection/>
    </xf>
    <xf numFmtId="164" fontId="1" fillId="0" borderId="10" xfId="54" applyNumberFormat="1" applyFont="1" applyFill="1" applyBorder="1" applyAlignment="1">
      <alignment horizontal="center" vertical="center" wrapText="1"/>
      <protection/>
    </xf>
    <xf numFmtId="164" fontId="1" fillId="0" borderId="10" xfId="54" applyNumberFormat="1" applyFont="1" applyBorder="1" applyAlignment="1">
      <alignment horizontal="center" vertical="center" wrapText="1"/>
      <protection/>
    </xf>
    <xf numFmtId="2" fontId="33" fillId="34" borderId="10" xfId="57" applyNumberFormat="1" applyFont="1" applyFill="1" applyBorder="1" applyAlignment="1">
      <alignment horizontal="center" vertical="center" wrapText="1"/>
      <protection/>
    </xf>
    <xf numFmtId="164" fontId="8" fillId="0" borderId="10" xfId="53" applyNumberFormat="1" applyFont="1" applyFill="1" applyBorder="1" applyAlignment="1">
      <alignment vertical="center" wrapText="1"/>
      <protection/>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4" fillId="0" borderId="0" xfId="0" applyFont="1" applyFill="1" applyAlignment="1">
      <alignment horizontal="left" vertical="center"/>
    </xf>
    <xf numFmtId="0" fontId="18" fillId="0" borderId="0" xfId="0" applyFont="1" applyAlignment="1">
      <alignment horizontal="center" wrapText="1"/>
    </xf>
    <xf numFmtId="0" fontId="14" fillId="0" borderId="22" xfId="0" applyFont="1" applyBorder="1" applyAlignment="1">
      <alignment horizontal="right" vertical="justify"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6" fillId="0" borderId="0"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11" xfId="0" applyFont="1" applyBorder="1" applyAlignment="1">
      <alignment horizontal="center" vertical="center"/>
    </xf>
    <xf numFmtId="0" fontId="7" fillId="0" borderId="23" xfId="0" applyFont="1" applyBorder="1" applyAlignment="1">
      <alignment horizontal="center" vertical="center"/>
    </xf>
    <xf numFmtId="49" fontId="7" fillId="0" borderId="1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0" fontId="16" fillId="0" borderId="0" xfId="0" applyFont="1" applyBorder="1" applyAlignment="1">
      <alignment horizontal="center"/>
    </xf>
    <xf numFmtId="38" fontId="30" fillId="0" borderId="0" xfId="57" applyNumberFormat="1" applyFont="1" applyFill="1" applyAlignment="1">
      <alignment horizontal="center" vertical="center"/>
      <protection/>
    </xf>
    <xf numFmtId="0" fontId="26" fillId="0" borderId="0" xfId="57" applyFont="1" applyFill="1" applyBorder="1" applyAlignment="1">
      <alignment horizontal="center" vertical="center" wrapText="1"/>
      <protection/>
    </xf>
    <xf numFmtId="0" fontId="29" fillId="0" borderId="0" xfId="57" applyFont="1" applyFill="1" applyAlignment="1">
      <alignment horizontal="left" vertical="center"/>
      <protection/>
    </xf>
    <xf numFmtId="0" fontId="14" fillId="0" borderId="0" xfId="0" applyFont="1" applyAlignment="1">
      <alignment horizontal="right"/>
    </xf>
    <xf numFmtId="0" fontId="18" fillId="0" borderId="0" xfId="0" applyFont="1" applyAlignment="1">
      <alignment horizontal="center" vertical="center" wrapText="1"/>
    </xf>
    <xf numFmtId="0" fontId="14" fillId="0" borderId="10" xfId="0" applyFont="1" applyBorder="1" applyAlignment="1">
      <alignment horizontal="center" wrapText="1"/>
    </xf>
    <xf numFmtId="0" fontId="8" fillId="0" borderId="10" xfId="0" applyFont="1" applyBorder="1" applyAlignment="1">
      <alignment horizontal="center" vertical="center" wrapText="1"/>
    </xf>
    <xf numFmtId="0" fontId="14" fillId="0" borderId="0" xfId="0" applyFont="1" applyAlignment="1">
      <alignment horizontal="left"/>
    </xf>
    <xf numFmtId="0" fontId="7" fillId="0" borderId="10" xfId="0" applyFont="1" applyBorder="1" applyAlignment="1">
      <alignment horizontal="center" vertical="center"/>
    </xf>
    <xf numFmtId="0" fontId="18" fillId="0" borderId="0" xfId="0" applyFont="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54" applyFont="1" applyFill="1" applyAlignment="1">
      <alignment horizontal="left"/>
      <protection/>
    </xf>
    <xf numFmtId="0" fontId="18" fillId="0" borderId="0" xfId="54" applyFont="1" applyAlignment="1">
      <alignment horizontal="center" wrapText="1"/>
      <protection/>
    </xf>
    <xf numFmtId="0" fontId="18" fillId="0" borderId="0" xfId="54" applyFont="1" applyAlignment="1">
      <alignment horizontal="center"/>
      <protection/>
    </xf>
    <xf numFmtId="0" fontId="4" fillId="0" borderId="0" xfId="0" applyFont="1" applyBorder="1" applyAlignment="1">
      <alignment horizontal="center" wrapText="1"/>
    </xf>
    <xf numFmtId="0" fontId="14" fillId="0" borderId="22" xfId="0" applyFont="1" applyBorder="1" applyAlignment="1">
      <alignment horizontal="right" wrapText="1"/>
    </xf>
    <xf numFmtId="0" fontId="14" fillId="0" borderId="0" xfId="54" applyFont="1" applyAlignment="1">
      <alignment horizontal="left"/>
      <protection/>
    </xf>
    <xf numFmtId="0" fontId="14" fillId="0" borderId="0" xfId="0" applyFont="1" applyFill="1" applyAlignment="1">
      <alignment horizontal="left"/>
    </xf>
    <xf numFmtId="0" fontId="78"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78" fillId="0" borderId="10" xfId="0"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9" xfId="55"/>
    <cellStyle name="Обычный_Книга1" xfId="56"/>
    <cellStyle name="Обычный_Последний вариант (30.11.0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_ngp\&#1041;&#1091;&#1093;&#1075;&#1072;&#1083;&#1090;&#1077;&#1088;&#1080;&#1103;\&#1048;&#1088;&#1080;&#1085;&#1072;\&#1044;&#1091;&#1084;&#1072;%202014\&#1080;&#1079;&#1084;&#1077;&#1085;%20&#1073;&#1102;&#1076;&#1078;&#1077;&#1090;%202014\06%20-25.06.14\12%20&#1048;&#1089;&#1090;&#1086;&#1095;&#1085;&#1080;&#1082;&#1080;%20&#1092;&#1080;&#1085;&#1072;&#1085;&#1089;&#1080;&#1088;&#1086;&#1074;&#1072;&#1085;&#1080;&#1103;%20&#1076;&#1077;&#1092;&#1080;&#1094;&#1080;&#1090;&#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_ngp\&#1041;&#1091;&#1093;&#1075;&#1072;&#1083;&#1090;&#1077;&#1088;&#1080;&#1103;\&#1048;&#1088;&#1080;&#1085;&#1072;\&#1054;&#1090;&#1095;&#1077;&#1090;&#1099;\&#1054;&#1090;&#1095;&#1077;&#1090;&#1099;%20&#1074;%20&#1060;&#1059;\117,114\2014%20&#1075;&#1086;&#1076;\0503117%20&#1053;&#1099;&#1090;&#1074;.&#1087;&#1086;&#1089;%201%20&#1087;&#1086;&#1083;&#1091;&#1075;&#1086;&#1076;&#1080;&#1081;%2014&#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 для фу"/>
      <sheetName val="Расходы"/>
      <sheetName val="Источни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00CC"/>
  </sheetPr>
  <dimension ref="A1:AQ107"/>
  <sheetViews>
    <sheetView zoomScaleSheetLayoutView="100" zoomScalePageLayoutView="0" workbookViewId="0" topLeftCell="A106">
      <selection activeCell="A81" sqref="A81:E81"/>
    </sheetView>
  </sheetViews>
  <sheetFormatPr defaultColWidth="9.00390625" defaultRowHeight="12.75"/>
  <cols>
    <col min="1" max="1" width="3.00390625" style="39" customWidth="1"/>
    <col min="2" max="2" width="2.25390625" style="39" customWidth="1"/>
    <col min="3" max="3" width="3.875" style="40" customWidth="1"/>
    <col min="4" max="4" width="6.625" style="40" customWidth="1"/>
    <col min="5" max="5" width="4.375" style="40" customWidth="1"/>
    <col min="6" max="6" width="61.125" style="39" customWidth="1"/>
    <col min="7" max="7" width="9.875" style="57" customWidth="1"/>
    <col min="8" max="8" width="10.375" style="58" customWidth="1"/>
    <col min="9" max="9" width="9.25390625" style="60" customWidth="1"/>
    <col min="10" max="10" width="9.125" style="6" customWidth="1"/>
  </cols>
  <sheetData>
    <row r="1" spans="7:9" ht="14.25" customHeight="1">
      <c r="G1" s="252" t="s">
        <v>572</v>
      </c>
      <c r="H1" s="252"/>
      <c r="I1" s="252"/>
    </row>
    <row r="2" spans="3:10" s="32" customFormat="1" ht="12.75" customHeight="1">
      <c r="C2" s="33"/>
      <c r="D2" s="33"/>
      <c r="E2" s="33"/>
      <c r="G2" s="109" t="s">
        <v>259</v>
      </c>
      <c r="H2" s="58"/>
      <c r="I2" s="58"/>
      <c r="J2" s="35"/>
    </row>
    <row r="3" spans="3:10" s="32" customFormat="1" ht="13.5" customHeight="1">
      <c r="C3" s="33"/>
      <c r="D3" s="33"/>
      <c r="E3" s="33"/>
      <c r="G3" s="109" t="s">
        <v>53</v>
      </c>
      <c r="H3" s="58"/>
      <c r="I3" s="58"/>
      <c r="J3" s="35"/>
    </row>
    <row r="4" spans="3:10" s="32" customFormat="1" ht="13.5" customHeight="1">
      <c r="C4" s="33"/>
      <c r="D4" s="33"/>
      <c r="E4" s="33"/>
      <c r="G4" s="109" t="s">
        <v>827</v>
      </c>
      <c r="H4" s="58"/>
      <c r="I4" s="58"/>
      <c r="J4" s="35"/>
    </row>
    <row r="5" spans="3:10" s="32" customFormat="1" ht="7.5" customHeight="1">
      <c r="C5" s="33"/>
      <c r="D5" s="33"/>
      <c r="E5" s="33"/>
      <c r="G5" s="36"/>
      <c r="H5" s="34"/>
      <c r="I5" s="34"/>
      <c r="J5" s="35"/>
    </row>
    <row r="6" spans="1:43" s="32" customFormat="1" ht="16.5" customHeight="1">
      <c r="A6" s="253" t="s">
        <v>192</v>
      </c>
      <c r="B6" s="253"/>
      <c r="C6" s="253"/>
      <c r="D6" s="253"/>
      <c r="E6" s="253"/>
      <c r="F6" s="253"/>
      <c r="G6" s="253"/>
      <c r="H6" s="253"/>
      <c r="I6" s="253"/>
      <c r="J6" s="253"/>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row>
    <row r="7" spans="1:43" s="32" customFormat="1" ht="16.5" customHeight="1">
      <c r="A7" s="38"/>
      <c r="B7" s="38"/>
      <c r="C7" s="38"/>
      <c r="D7" s="38"/>
      <c r="E7" s="38"/>
      <c r="F7" s="38" t="s">
        <v>780</v>
      </c>
      <c r="G7" s="38"/>
      <c r="H7" s="38"/>
      <c r="I7" s="38"/>
      <c r="J7" s="38"/>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row>
    <row r="8" spans="1:43" s="32" customFormat="1" ht="18" customHeight="1">
      <c r="A8" s="253" t="s">
        <v>311</v>
      </c>
      <c r="B8" s="253"/>
      <c r="C8" s="253"/>
      <c r="D8" s="253"/>
      <c r="E8" s="253"/>
      <c r="F8" s="253"/>
      <c r="G8" s="253"/>
      <c r="H8" s="253"/>
      <c r="I8" s="253"/>
      <c r="J8" s="253"/>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row>
    <row r="9" spans="6:10" ht="12.75" customHeight="1">
      <c r="F9" s="33"/>
      <c r="G9" s="41"/>
      <c r="H9" s="34"/>
      <c r="I9" s="254" t="s">
        <v>54</v>
      </c>
      <c r="J9" s="254"/>
    </row>
    <row r="10" spans="1:10" s="44" customFormat="1" ht="63" customHeight="1">
      <c r="A10" s="255" t="s">
        <v>55</v>
      </c>
      <c r="B10" s="255"/>
      <c r="C10" s="255"/>
      <c r="D10" s="255"/>
      <c r="E10" s="255"/>
      <c r="F10" s="43" t="s">
        <v>56</v>
      </c>
      <c r="G10" s="43" t="s">
        <v>193</v>
      </c>
      <c r="H10" s="43" t="s">
        <v>194</v>
      </c>
      <c r="I10" s="43" t="s">
        <v>52</v>
      </c>
      <c r="J10" s="42" t="s">
        <v>57</v>
      </c>
    </row>
    <row r="11" spans="1:10" s="46" customFormat="1" ht="12.75" customHeight="1">
      <c r="A11" s="256">
        <v>1</v>
      </c>
      <c r="B11" s="256"/>
      <c r="C11" s="256"/>
      <c r="D11" s="256"/>
      <c r="E11" s="256"/>
      <c r="F11" s="136">
        <v>2</v>
      </c>
      <c r="G11" s="45">
        <v>3</v>
      </c>
      <c r="H11" s="45">
        <v>4</v>
      </c>
      <c r="I11" s="45">
        <v>5</v>
      </c>
      <c r="J11" s="187">
        <v>6</v>
      </c>
    </row>
    <row r="12" spans="1:12" s="49" customFormat="1" ht="15.75" customHeight="1">
      <c r="A12" s="247" t="s">
        <v>58</v>
      </c>
      <c r="B12" s="247"/>
      <c r="C12" s="247"/>
      <c r="D12" s="247"/>
      <c r="E12" s="247"/>
      <c r="F12" s="151" t="s">
        <v>59</v>
      </c>
      <c r="G12" s="47">
        <f>G13+G23+G25+G40+G36+G69+G57+G64+G56+G18</f>
        <v>33196.3</v>
      </c>
      <c r="H12" s="47">
        <f>H13+H23+H25+H40+H36+H69+H57+H64+H18+H53</f>
        <v>33085.6</v>
      </c>
      <c r="I12" s="47">
        <f>H12/G12*100</f>
        <v>99.66652910113474</v>
      </c>
      <c r="J12" s="48">
        <f>H12-G12</f>
        <v>-110.70000000000437</v>
      </c>
      <c r="L12" s="149"/>
    </row>
    <row r="13" spans="1:10" s="49" customFormat="1" ht="16.5" customHeight="1">
      <c r="A13" s="247" t="s">
        <v>60</v>
      </c>
      <c r="B13" s="247"/>
      <c r="C13" s="247"/>
      <c r="D13" s="247"/>
      <c r="E13" s="247"/>
      <c r="F13" s="24" t="s">
        <v>61</v>
      </c>
      <c r="G13" s="47">
        <f>G14</f>
        <v>16291.8</v>
      </c>
      <c r="H13" s="47">
        <f>H14</f>
        <v>16308</v>
      </c>
      <c r="I13" s="47">
        <f aca="true" t="shared" si="0" ref="I13:I44">H13/G13*100</f>
        <v>100.0994365263507</v>
      </c>
      <c r="J13" s="48">
        <f aca="true" t="shared" si="1" ref="J13:J106">H13-G13</f>
        <v>16.200000000000728</v>
      </c>
    </row>
    <row r="14" spans="1:10" s="46" customFormat="1" ht="18" customHeight="1">
      <c r="A14" s="247" t="s">
        <v>62</v>
      </c>
      <c r="B14" s="247"/>
      <c r="C14" s="247"/>
      <c r="D14" s="247"/>
      <c r="E14" s="247"/>
      <c r="F14" s="50" t="s">
        <v>63</v>
      </c>
      <c r="G14" s="47">
        <f>G15+G16+G17</f>
        <v>16291.8</v>
      </c>
      <c r="H14" s="47">
        <f>H15+H17+H16</f>
        <v>16308</v>
      </c>
      <c r="I14" s="47">
        <f t="shared" si="0"/>
        <v>100.0994365263507</v>
      </c>
      <c r="J14" s="48">
        <f t="shared" si="1"/>
        <v>16.200000000000728</v>
      </c>
    </row>
    <row r="15" spans="1:10" ht="47.25" customHeight="1">
      <c r="A15" s="246" t="s">
        <v>64</v>
      </c>
      <c r="B15" s="246"/>
      <c r="C15" s="246"/>
      <c r="D15" s="246"/>
      <c r="E15" s="246"/>
      <c r="F15" s="51" t="s">
        <v>65</v>
      </c>
      <c r="G15" s="52">
        <v>16117.3</v>
      </c>
      <c r="H15" s="52">
        <v>16117.3</v>
      </c>
      <c r="I15" s="52">
        <f t="shared" si="0"/>
        <v>100</v>
      </c>
      <c r="J15" s="53">
        <f t="shared" si="1"/>
        <v>0</v>
      </c>
    </row>
    <row r="16" spans="1:10" ht="71.25" customHeight="1">
      <c r="A16" s="246" t="s">
        <v>66</v>
      </c>
      <c r="B16" s="246"/>
      <c r="C16" s="246"/>
      <c r="D16" s="246"/>
      <c r="E16" s="246"/>
      <c r="F16" s="51" t="s">
        <v>67</v>
      </c>
      <c r="G16" s="52">
        <v>90</v>
      </c>
      <c r="H16" s="52">
        <v>106.6</v>
      </c>
      <c r="I16" s="52">
        <f>H16/G16*100</f>
        <v>118.44444444444444</v>
      </c>
      <c r="J16" s="53">
        <f>H16-G16</f>
        <v>16.599999999999994</v>
      </c>
    </row>
    <row r="17" spans="1:10" ht="27" customHeight="1">
      <c r="A17" s="246" t="s">
        <v>68</v>
      </c>
      <c r="B17" s="246"/>
      <c r="C17" s="246"/>
      <c r="D17" s="246"/>
      <c r="E17" s="246"/>
      <c r="F17" s="51" t="s">
        <v>69</v>
      </c>
      <c r="G17" s="52">
        <v>84.5</v>
      </c>
      <c r="H17" s="52">
        <v>84.1</v>
      </c>
      <c r="I17" s="52">
        <f>H17/G17*100</f>
        <v>99.5266272189349</v>
      </c>
      <c r="J17" s="53">
        <f t="shared" si="1"/>
        <v>-0.4000000000000057</v>
      </c>
    </row>
    <row r="18" spans="1:10" ht="18" customHeight="1">
      <c r="A18" s="251" t="s">
        <v>70</v>
      </c>
      <c r="B18" s="251"/>
      <c r="C18" s="251"/>
      <c r="D18" s="251"/>
      <c r="E18" s="251"/>
      <c r="F18" s="54" t="s">
        <v>71</v>
      </c>
      <c r="G18" s="47">
        <f>G19+G20+G21+G22</f>
        <v>2318.5</v>
      </c>
      <c r="H18" s="47">
        <f>H19+H20+H21+H22</f>
        <v>2295.5</v>
      </c>
      <c r="I18" s="47">
        <f t="shared" si="0"/>
        <v>99.00797929695923</v>
      </c>
      <c r="J18" s="48">
        <f t="shared" si="1"/>
        <v>-23</v>
      </c>
    </row>
    <row r="19" spans="1:10" ht="48.75" customHeight="1">
      <c r="A19" s="246" t="s">
        <v>72</v>
      </c>
      <c r="B19" s="246"/>
      <c r="C19" s="246"/>
      <c r="D19" s="246"/>
      <c r="E19" s="246"/>
      <c r="F19" s="51" t="s">
        <v>73</v>
      </c>
      <c r="G19" s="52">
        <v>928.2</v>
      </c>
      <c r="H19" s="52">
        <v>928.2</v>
      </c>
      <c r="I19" s="52">
        <f t="shared" si="0"/>
        <v>100</v>
      </c>
      <c r="J19" s="53">
        <f t="shared" si="1"/>
        <v>0</v>
      </c>
    </row>
    <row r="20" spans="1:10" ht="53.25" customHeight="1">
      <c r="A20" s="246" t="s">
        <v>74</v>
      </c>
      <c r="B20" s="246"/>
      <c r="C20" s="246"/>
      <c r="D20" s="246"/>
      <c r="E20" s="246"/>
      <c r="F20" s="51" t="s">
        <v>75</v>
      </c>
      <c r="G20" s="52">
        <v>9.8</v>
      </c>
      <c r="H20" s="52">
        <v>9.9</v>
      </c>
      <c r="I20" s="52">
        <f t="shared" si="0"/>
        <v>101.0204081632653</v>
      </c>
      <c r="J20" s="53">
        <f t="shared" si="1"/>
        <v>0.09999999999999964</v>
      </c>
    </row>
    <row r="21" spans="1:10" ht="48.75" customHeight="1">
      <c r="A21" s="246" t="s">
        <v>76</v>
      </c>
      <c r="B21" s="246"/>
      <c r="C21" s="246"/>
      <c r="D21" s="246"/>
      <c r="E21" s="246"/>
      <c r="F21" s="51" t="s">
        <v>77</v>
      </c>
      <c r="G21" s="52">
        <v>1549.5</v>
      </c>
      <c r="H21" s="52">
        <v>1549.5</v>
      </c>
      <c r="I21" s="52">
        <f t="shared" si="0"/>
        <v>100</v>
      </c>
      <c r="J21" s="53">
        <f t="shared" si="1"/>
        <v>0</v>
      </c>
    </row>
    <row r="22" spans="1:10" ht="51" customHeight="1">
      <c r="A22" s="246" t="s">
        <v>78</v>
      </c>
      <c r="B22" s="246"/>
      <c r="C22" s="246"/>
      <c r="D22" s="246"/>
      <c r="E22" s="246"/>
      <c r="F22" s="51" t="s">
        <v>79</v>
      </c>
      <c r="G22" s="52">
        <v>-169</v>
      </c>
      <c r="H22" s="52">
        <v>-192.1</v>
      </c>
      <c r="I22" s="52">
        <f t="shared" si="0"/>
        <v>113.66863905325444</v>
      </c>
      <c r="J22" s="53">
        <f t="shared" si="1"/>
        <v>-23.099999999999994</v>
      </c>
    </row>
    <row r="23" spans="1:10" ht="15" customHeight="1">
      <c r="A23" s="247" t="s">
        <v>80</v>
      </c>
      <c r="B23" s="247"/>
      <c r="C23" s="247"/>
      <c r="D23" s="247"/>
      <c r="E23" s="247"/>
      <c r="F23" s="151" t="s">
        <v>81</v>
      </c>
      <c r="G23" s="47">
        <f>G24</f>
        <v>7.6</v>
      </c>
      <c r="H23" s="47">
        <f>H24</f>
        <v>7.5</v>
      </c>
      <c r="I23" s="47">
        <f t="shared" si="0"/>
        <v>98.6842105263158</v>
      </c>
      <c r="J23" s="48">
        <f>H23-G23</f>
        <v>-0.09999999999999964</v>
      </c>
    </row>
    <row r="24" spans="1:10" s="39" customFormat="1" ht="14.25" customHeight="1">
      <c r="A24" s="246" t="s">
        <v>82</v>
      </c>
      <c r="B24" s="246"/>
      <c r="C24" s="246"/>
      <c r="D24" s="246"/>
      <c r="E24" s="246"/>
      <c r="F24" s="139" t="s">
        <v>83</v>
      </c>
      <c r="G24" s="52">
        <v>7.6</v>
      </c>
      <c r="H24" s="52">
        <v>7.5</v>
      </c>
      <c r="I24" s="52">
        <f>H24/G24*100</f>
        <v>98.6842105263158</v>
      </c>
      <c r="J24" s="53">
        <f>H24-G24</f>
        <v>-0.09999999999999964</v>
      </c>
    </row>
    <row r="25" spans="1:10" ht="15" customHeight="1">
      <c r="A25" s="247" t="s">
        <v>84</v>
      </c>
      <c r="B25" s="247"/>
      <c r="C25" s="247"/>
      <c r="D25" s="247"/>
      <c r="E25" s="247"/>
      <c r="F25" s="54" t="s">
        <v>85</v>
      </c>
      <c r="G25" s="47">
        <f>G26+G31+G28</f>
        <v>7707</v>
      </c>
      <c r="H25" s="47">
        <f>H26+H28+H31</f>
        <v>7707</v>
      </c>
      <c r="I25" s="47">
        <f t="shared" si="0"/>
        <v>100</v>
      </c>
      <c r="J25" s="48">
        <f t="shared" si="1"/>
        <v>0</v>
      </c>
    </row>
    <row r="26" spans="1:10" s="46" customFormat="1" ht="13.5" customHeight="1">
      <c r="A26" s="247" t="s">
        <v>86</v>
      </c>
      <c r="B26" s="247"/>
      <c r="C26" s="247"/>
      <c r="D26" s="247"/>
      <c r="E26" s="247"/>
      <c r="F26" s="24" t="s">
        <v>87</v>
      </c>
      <c r="G26" s="47">
        <f>G27</f>
        <v>626.2</v>
      </c>
      <c r="H26" s="47">
        <f>H27</f>
        <v>626.2</v>
      </c>
      <c r="I26" s="47">
        <f t="shared" si="0"/>
        <v>100</v>
      </c>
      <c r="J26" s="48">
        <f t="shared" si="1"/>
        <v>0</v>
      </c>
    </row>
    <row r="27" spans="1:10" s="39" customFormat="1" ht="25.5" customHeight="1">
      <c r="A27" s="246" t="s">
        <v>565</v>
      </c>
      <c r="B27" s="246"/>
      <c r="C27" s="246"/>
      <c r="D27" s="246"/>
      <c r="E27" s="246"/>
      <c r="F27" s="139" t="s">
        <v>88</v>
      </c>
      <c r="G27" s="52">
        <v>626.2</v>
      </c>
      <c r="H27" s="52">
        <v>626.2</v>
      </c>
      <c r="I27" s="52">
        <f t="shared" si="0"/>
        <v>100</v>
      </c>
      <c r="J27" s="53">
        <f t="shared" si="1"/>
        <v>0</v>
      </c>
    </row>
    <row r="28" spans="1:10" s="39" customFormat="1" ht="18.75" customHeight="1">
      <c r="A28" s="250" t="s">
        <v>89</v>
      </c>
      <c r="B28" s="251"/>
      <c r="C28" s="251"/>
      <c r="D28" s="251"/>
      <c r="E28" s="251"/>
      <c r="F28" s="24" t="s">
        <v>90</v>
      </c>
      <c r="G28" s="47">
        <f>G29+G30</f>
        <v>2282.8</v>
      </c>
      <c r="H28" s="47">
        <f>H29+H30</f>
        <v>2282.8</v>
      </c>
      <c r="I28" s="52">
        <f t="shared" si="0"/>
        <v>100</v>
      </c>
      <c r="J28" s="53">
        <f t="shared" si="1"/>
        <v>0</v>
      </c>
    </row>
    <row r="29" spans="1:10" s="39" customFormat="1" ht="16.5" customHeight="1">
      <c r="A29" s="248" t="s">
        <v>91</v>
      </c>
      <c r="B29" s="246"/>
      <c r="C29" s="246"/>
      <c r="D29" s="246"/>
      <c r="E29" s="246"/>
      <c r="F29" s="139" t="s">
        <v>92</v>
      </c>
      <c r="G29" s="52">
        <v>734.9</v>
      </c>
      <c r="H29" s="52">
        <v>734.9</v>
      </c>
      <c r="I29" s="52">
        <f t="shared" si="0"/>
        <v>100</v>
      </c>
      <c r="J29" s="53">
        <f t="shared" si="1"/>
        <v>0</v>
      </c>
    </row>
    <row r="30" spans="1:10" s="39" customFormat="1" ht="15.75" customHeight="1">
      <c r="A30" s="248" t="s">
        <v>93</v>
      </c>
      <c r="B30" s="246"/>
      <c r="C30" s="246"/>
      <c r="D30" s="246"/>
      <c r="E30" s="246"/>
      <c r="F30" s="139" t="s">
        <v>94</v>
      </c>
      <c r="G30" s="52">
        <v>1547.9</v>
      </c>
      <c r="H30" s="52">
        <v>1547.9</v>
      </c>
      <c r="I30" s="52">
        <f t="shared" si="0"/>
        <v>100</v>
      </c>
      <c r="J30" s="53">
        <f t="shared" si="1"/>
        <v>0</v>
      </c>
    </row>
    <row r="31" spans="1:10" s="49" customFormat="1" ht="14.25" customHeight="1">
      <c r="A31" s="247" t="s">
        <v>95</v>
      </c>
      <c r="B31" s="247"/>
      <c r="C31" s="247"/>
      <c r="D31" s="247"/>
      <c r="E31" s="247"/>
      <c r="F31" s="188" t="s">
        <v>96</v>
      </c>
      <c r="G31" s="47">
        <f>G32+G34</f>
        <v>4798</v>
      </c>
      <c r="H31" s="47">
        <f>H32+H34</f>
        <v>4798</v>
      </c>
      <c r="I31" s="47">
        <f t="shared" si="0"/>
        <v>100</v>
      </c>
      <c r="J31" s="48">
        <f t="shared" si="1"/>
        <v>0</v>
      </c>
    </row>
    <row r="32" spans="1:10" ht="15" customHeight="1">
      <c r="A32" s="248">
        <v>10606033000000100</v>
      </c>
      <c r="B32" s="246"/>
      <c r="C32" s="246"/>
      <c r="D32" s="246"/>
      <c r="E32" s="246"/>
      <c r="F32" s="189" t="s">
        <v>270</v>
      </c>
      <c r="G32" s="52">
        <f>G33</f>
        <v>4061.6</v>
      </c>
      <c r="H32" s="52">
        <f>H33</f>
        <v>4061.6</v>
      </c>
      <c r="I32" s="52">
        <f>H32/G32*100</f>
        <v>100</v>
      </c>
      <c r="J32" s="53">
        <f>H32-G32</f>
        <v>0</v>
      </c>
    </row>
    <row r="33" spans="1:10" ht="24" customHeight="1">
      <c r="A33" s="248">
        <v>10606033130000100</v>
      </c>
      <c r="B33" s="246"/>
      <c r="C33" s="246"/>
      <c r="D33" s="246"/>
      <c r="E33" s="246"/>
      <c r="F33" s="189" t="s">
        <v>271</v>
      </c>
      <c r="G33" s="52">
        <v>4061.6</v>
      </c>
      <c r="H33" s="52">
        <v>4061.6</v>
      </c>
      <c r="I33" s="52">
        <f t="shared" si="0"/>
        <v>100</v>
      </c>
      <c r="J33" s="53">
        <f t="shared" si="1"/>
        <v>0</v>
      </c>
    </row>
    <row r="34" spans="1:10" ht="15.75" customHeight="1">
      <c r="A34" s="248">
        <v>10606043000000100</v>
      </c>
      <c r="B34" s="246"/>
      <c r="C34" s="246"/>
      <c r="D34" s="246"/>
      <c r="E34" s="246"/>
      <c r="F34" s="189" t="s">
        <v>272</v>
      </c>
      <c r="G34" s="52">
        <f>G35</f>
        <v>736.4</v>
      </c>
      <c r="H34" s="52">
        <f>H35</f>
        <v>736.4</v>
      </c>
      <c r="I34" s="52">
        <f>H34/G34*100</f>
        <v>100</v>
      </c>
      <c r="J34" s="53">
        <f>H34-G34</f>
        <v>0</v>
      </c>
    </row>
    <row r="35" spans="1:10" ht="25.5" customHeight="1">
      <c r="A35" s="248">
        <v>10606043130000100</v>
      </c>
      <c r="B35" s="246"/>
      <c r="C35" s="246"/>
      <c r="D35" s="246"/>
      <c r="E35" s="246"/>
      <c r="F35" s="189" t="s">
        <v>273</v>
      </c>
      <c r="G35" s="52">
        <v>736.4</v>
      </c>
      <c r="H35" s="52">
        <v>736.4</v>
      </c>
      <c r="I35" s="52">
        <f t="shared" si="0"/>
        <v>100</v>
      </c>
      <c r="J35" s="53">
        <f t="shared" si="1"/>
        <v>0</v>
      </c>
    </row>
    <row r="36" spans="1:10" s="49" customFormat="1" ht="27.75" customHeight="1" hidden="1">
      <c r="A36" s="247" t="s">
        <v>97</v>
      </c>
      <c r="B36" s="247"/>
      <c r="C36" s="247"/>
      <c r="D36" s="247"/>
      <c r="E36" s="247"/>
      <c r="F36" s="151" t="s">
        <v>98</v>
      </c>
      <c r="G36" s="47">
        <f aca="true" t="shared" si="2" ref="G36:H38">G37</f>
        <v>0</v>
      </c>
      <c r="H36" s="47">
        <f t="shared" si="2"/>
        <v>0</v>
      </c>
      <c r="I36" s="47">
        <v>0</v>
      </c>
      <c r="J36" s="48">
        <f t="shared" si="1"/>
        <v>0</v>
      </c>
    </row>
    <row r="37" spans="1:10" s="49" customFormat="1" ht="15" customHeight="1" hidden="1">
      <c r="A37" s="247" t="s">
        <v>99</v>
      </c>
      <c r="B37" s="247"/>
      <c r="C37" s="247"/>
      <c r="D37" s="247"/>
      <c r="E37" s="247"/>
      <c r="F37" s="24" t="s">
        <v>100</v>
      </c>
      <c r="G37" s="47">
        <f t="shared" si="2"/>
        <v>0</v>
      </c>
      <c r="H37" s="47">
        <f t="shared" si="2"/>
        <v>0</v>
      </c>
      <c r="I37" s="47">
        <v>0</v>
      </c>
      <c r="J37" s="48">
        <f t="shared" si="1"/>
        <v>0</v>
      </c>
    </row>
    <row r="38" spans="1:10" s="39" customFormat="1" ht="15" customHeight="1" hidden="1">
      <c r="A38" s="246" t="s">
        <v>101</v>
      </c>
      <c r="B38" s="246"/>
      <c r="C38" s="246"/>
      <c r="D38" s="246"/>
      <c r="E38" s="246"/>
      <c r="F38" s="139" t="s">
        <v>102</v>
      </c>
      <c r="G38" s="52">
        <f t="shared" si="2"/>
        <v>0</v>
      </c>
      <c r="H38" s="52">
        <f t="shared" si="2"/>
        <v>0</v>
      </c>
      <c r="I38" s="52">
        <v>0</v>
      </c>
      <c r="J38" s="53">
        <f t="shared" si="1"/>
        <v>0</v>
      </c>
    </row>
    <row r="39" spans="1:10" ht="24.75" customHeight="1" hidden="1">
      <c r="A39" s="246" t="s">
        <v>103</v>
      </c>
      <c r="B39" s="246"/>
      <c r="C39" s="246"/>
      <c r="D39" s="246"/>
      <c r="E39" s="246"/>
      <c r="F39" s="139" t="s">
        <v>104</v>
      </c>
      <c r="G39" s="52">
        <v>0</v>
      </c>
      <c r="H39" s="52">
        <v>0</v>
      </c>
      <c r="I39" s="52">
        <v>0</v>
      </c>
      <c r="J39" s="53">
        <f t="shared" si="1"/>
        <v>0</v>
      </c>
    </row>
    <row r="40" spans="1:12" s="49" customFormat="1" ht="30.75" customHeight="1">
      <c r="A40" s="247" t="s">
        <v>105</v>
      </c>
      <c r="B40" s="247"/>
      <c r="C40" s="247"/>
      <c r="D40" s="247"/>
      <c r="E40" s="247"/>
      <c r="F40" s="54" t="s">
        <v>106</v>
      </c>
      <c r="G40" s="47">
        <f>G41+G47+G50</f>
        <v>3305</v>
      </c>
      <c r="H40" s="47">
        <f>H41+H47+H50</f>
        <v>3305.9</v>
      </c>
      <c r="I40" s="47">
        <f t="shared" si="0"/>
        <v>100.02723146747353</v>
      </c>
      <c r="J40" s="48">
        <f t="shared" si="1"/>
        <v>0.900000000000091</v>
      </c>
      <c r="L40" s="149"/>
    </row>
    <row r="41" spans="1:10" s="49" customFormat="1" ht="63.75" customHeight="1">
      <c r="A41" s="247" t="s">
        <v>107</v>
      </c>
      <c r="B41" s="247"/>
      <c r="C41" s="247"/>
      <c r="D41" s="247"/>
      <c r="E41" s="247"/>
      <c r="F41" s="50" t="s">
        <v>108</v>
      </c>
      <c r="G41" s="47">
        <f>G42+G45+G44</f>
        <v>2511.4</v>
      </c>
      <c r="H41" s="47">
        <f>H42+H45+H44</f>
        <v>2511.5</v>
      </c>
      <c r="I41" s="47">
        <f t="shared" si="0"/>
        <v>100.00398184279685</v>
      </c>
      <c r="J41" s="48">
        <f t="shared" si="1"/>
        <v>0.09999999999990905</v>
      </c>
    </row>
    <row r="42" spans="1:10" ht="40.5" customHeight="1">
      <c r="A42" s="246" t="s">
        <v>109</v>
      </c>
      <c r="B42" s="246"/>
      <c r="C42" s="246"/>
      <c r="D42" s="246"/>
      <c r="E42" s="246"/>
      <c r="F42" s="51" t="s">
        <v>110</v>
      </c>
      <c r="G42" s="52">
        <f>G43</f>
        <v>1461.3</v>
      </c>
      <c r="H42" s="52">
        <f>H43</f>
        <v>1461.3</v>
      </c>
      <c r="I42" s="52">
        <f t="shared" si="0"/>
        <v>100</v>
      </c>
      <c r="J42" s="53">
        <f t="shared" si="1"/>
        <v>0</v>
      </c>
    </row>
    <row r="43" spans="1:10" ht="51.75" customHeight="1">
      <c r="A43" s="246" t="s">
        <v>274</v>
      </c>
      <c r="B43" s="246"/>
      <c r="C43" s="246"/>
      <c r="D43" s="246"/>
      <c r="E43" s="246"/>
      <c r="F43" s="51" t="s">
        <v>275</v>
      </c>
      <c r="G43" s="52">
        <v>1461.3</v>
      </c>
      <c r="H43" s="52">
        <v>1461.3</v>
      </c>
      <c r="I43" s="52">
        <f t="shared" si="0"/>
        <v>100</v>
      </c>
      <c r="J43" s="53">
        <f t="shared" si="1"/>
        <v>0</v>
      </c>
    </row>
    <row r="44" spans="1:10" ht="48" customHeight="1">
      <c r="A44" s="246" t="s">
        <v>276</v>
      </c>
      <c r="B44" s="246"/>
      <c r="C44" s="246"/>
      <c r="D44" s="246"/>
      <c r="E44" s="246"/>
      <c r="F44" s="51" t="s">
        <v>277</v>
      </c>
      <c r="G44" s="52">
        <v>47</v>
      </c>
      <c r="H44" s="52">
        <v>47.1</v>
      </c>
      <c r="I44" s="52">
        <f t="shared" si="0"/>
        <v>100.21276595744682</v>
      </c>
      <c r="J44" s="53">
        <f>H44-G44</f>
        <v>0.10000000000000142</v>
      </c>
    </row>
    <row r="45" spans="1:10" s="39" customFormat="1" ht="48.75" customHeight="1">
      <c r="A45" s="246" t="s">
        <v>111</v>
      </c>
      <c r="B45" s="246"/>
      <c r="C45" s="246"/>
      <c r="D45" s="246"/>
      <c r="E45" s="246"/>
      <c r="F45" s="51" t="s">
        <v>112</v>
      </c>
      <c r="G45" s="52">
        <f>G46</f>
        <v>1003.1</v>
      </c>
      <c r="H45" s="52">
        <f>H46</f>
        <v>1003.1</v>
      </c>
      <c r="I45" s="52">
        <f aca="true" t="shared" si="3" ref="I45:I52">H45/G45*100</f>
        <v>100</v>
      </c>
      <c r="J45" s="53">
        <f t="shared" si="1"/>
        <v>0</v>
      </c>
    </row>
    <row r="46" spans="1:10" ht="37.5" customHeight="1">
      <c r="A46" s="246" t="s">
        <v>278</v>
      </c>
      <c r="B46" s="246"/>
      <c r="C46" s="246"/>
      <c r="D46" s="246"/>
      <c r="E46" s="246"/>
      <c r="F46" s="51" t="s">
        <v>279</v>
      </c>
      <c r="G46" s="52">
        <v>1003.1</v>
      </c>
      <c r="H46" s="52">
        <v>1003.1</v>
      </c>
      <c r="I46" s="52">
        <f t="shared" si="3"/>
        <v>100</v>
      </c>
      <c r="J46" s="53">
        <f t="shared" si="1"/>
        <v>0</v>
      </c>
    </row>
    <row r="47" spans="1:10" s="49" customFormat="1" ht="18" customHeight="1">
      <c r="A47" s="247" t="s">
        <v>113</v>
      </c>
      <c r="B47" s="247"/>
      <c r="C47" s="247"/>
      <c r="D47" s="247"/>
      <c r="E47" s="247"/>
      <c r="F47" s="24" t="s">
        <v>114</v>
      </c>
      <c r="G47" s="47">
        <f>G48</f>
        <v>391</v>
      </c>
      <c r="H47" s="47">
        <f>H48</f>
        <v>391.8</v>
      </c>
      <c r="I47" s="47">
        <f t="shared" si="3"/>
        <v>100.20460358056266</v>
      </c>
      <c r="J47" s="48">
        <f t="shared" si="1"/>
        <v>0.8000000000000114</v>
      </c>
    </row>
    <row r="48" spans="1:10" ht="26.25" customHeight="1">
      <c r="A48" s="246" t="s">
        <v>115</v>
      </c>
      <c r="B48" s="246"/>
      <c r="C48" s="246"/>
      <c r="D48" s="246"/>
      <c r="E48" s="246"/>
      <c r="F48" s="139" t="s">
        <v>116</v>
      </c>
      <c r="G48" s="52">
        <f>G49</f>
        <v>391</v>
      </c>
      <c r="H48" s="52">
        <f>H49</f>
        <v>391.8</v>
      </c>
      <c r="I48" s="52">
        <f t="shared" si="3"/>
        <v>100.20460358056266</v>
      </c>
      <c r="J48" s="53">
        <f t="shared" si="1"/>
        <v>0.8000000000000114</v>
      </c>
    </row>
    <row r="49" spans="1:10" ht="37.5" customHeight="1">
      <c r="A49" s="246" t="s">
        <v>577</v>
      </c>
      <c r="B49" s="246"/>
      <c r="C49" s="246"/>
      <c r="D49" s="246"/>
      <c r="E49" s="246"/>
      <c r="F49" s="139" t="s">
        <v>280</v>
      </c>
      <c r="G49" s="52">
        <v>391</v>
      </c>
      <c r="H49" s="52">
        <v>391.8</v>
      </c>
      <c r="I49" s="52">
        <f t="shared" si="3"/>
        <v>100.20460358056266</v>
      </c>
      <c r="J49" s="53">
        <f t="shared" si="1"/>
        <v>0.8000000000000114</v>
      </c>
    </row>
    <row r="50" spans="1:10" s="49" customFormat="1" ht="60.75" customHeight="1">
      <c r="A50" s="247" t="s">
        <v>117</v>
      </c>
      <c r="B50" s="247"/>
      <c r="C50" s="247"/>
      <c r="D50" s="247"/>
      <c r="E50" s="247"/>
      <c r="F50" s="152" t="s">
        <v>118</v>
      </c>
      <c r="G50" s="47">
        <f>G51</f>
        <v>402.6</v>
      </c>
      <c r="H50" s="47">
        <f>H51</f>
        <v>402.6</v>
      </c>
      <c r="I50" s="47">
        <f t="shared" si="3"/>
        <v>100</v>
      </c>
      <c r="J50" s="48">
        <f t="shared" si="1"/>
        <v>0</v>
      </c>
    </row>
    <row r="51" spans="1:10" ht="52.5" customHeight="1">
      <c r="A51" s="246" t="s">
        <v>119</v>
      </c>
      <c r="B51" s="246"/>
      <c r="C51" s="246"/>
      <c r="D51" s="246"/>
      <c r="E51" s="246"/>
      <c r="F51" s="51" t="s">
        <v>120</v>
      </c>
      <c r="G51" s="52">
        <f>G52</f>
        <v>402.6</v>
      </c>
      <c r="H51" s="52">
        <f>H52</f>
        <v>402.6</v>
      </c>
      <c r="I51" s="52">
        <f t="shared" si="3"/>
        <v>100</v>
      </c>
      <c r="J51" s="53">
        <f t="shared" si="1"/>
        <v>0</v>
      </c>
    </row>
    <row r="52" spans="1:10" ht="51.75" customHeight="1">
      <c r="A52" s="246" t="s">
        <v>281</v>
      </c>
      <c r="B52" s="246"/>
      <c r="C52" s="246"/>
      <c r="D52" s="246"/>
      <c r="E52" s="246"/>
      <c r="F52" s="51" t="s">
        <v>282</v>
      </c>
      <c r="G52" s="52">
        <v>402.6</v>
      </c>
      <c r="H52" s="52">
        <v>402.6</v>
      </c>
      <c r="I52" s="52">
        <f t="shared" si="3"/>
        <v>100</v>
      </c>
      <c r="J52" s="53">
        <f t="shared" si="1"/>
        <v>0</v>
      </c>
    </row>
    <row r="53" spans="1:10" ht="27" customHeight="1">
      <c r="A53" s="247" t="s">
        <v>121</v>
      </c>
      <c r="B53" s="247"/>
      <c r="C53" s="247"/>
      <c r="D53" s="247"/>
      <c r="E53" s="247"/>
      <c r="F53" s="54" t="s">
        <v>122</v>
      </c>
      <c r="G53" s="47">
        <v>0</v>
      </c>
      <c r="H53" s="47">
        <f>H54</f>
        <v>15.6</v>
      </c>
      <c r="I53" s="47">
        <v>0</v>
      </c>
      <c r="J53" s="47">
        <f>J54</f>
        <v>15.6</v>
      </c>
    </row>
    <row r="54" spans="1:10" ht="17.25" customHeight="1">
      <c r="A54" s="247" t="s">
        <v>123</v>
      </c>
      <c r="B54" s="247"/>
      <c r="C54" s="247"/>
      <c r="D54" s="247"/>
      <c r="E54" s="247"/>
      <c r="F54" s="54" t="s">
        <v>124</v>
      </c>
      <c r="G54" s="52">
        <v>0</v>
      </c>
      <c r="H54" s="52">
        <f>H55</f>
        <v>15.6</v>
      </c>
      <c r="I54" s="52">
        <v>0</v>
      </c>
      <c r="J54" s="53">
        <f t="shared" si="1"/>
        <v>15.6</v>
      </c>
    </row>
    <row r="55" spans="1:10" ht="18" customHeight="1">
      <c r="A55" s="246" t="s">
        <v>125</v>
      </c>
      <c r="B55" s="246"/>
      <c r="C55" s="246"/>
      <c r="D55" s="246"/>
      <c r="E55" s="246"/>
      <c r="F55" s="51" t="s">
        <v>126</v>
      </c>
      <c r="G55" s="52">
        <v>0</v>
      </c>
      <c r="H55" s="52">
        <f>H56</f>
        <v>15.6</v>
      </c>
      <c r="I55" s="52">
        <v>0</v>
      </c>
      <c r="J55" s="53">
        <f t="shared" si="1"/>
        <v>15.6</v>
      </c>
    </row>
    <row r="56" spans="1:10" ht="18" customHeight="1">
      <c r="A56" s="246" t="s">
        <v>283</v>
      </c>
      <c r="B56" s="246"/>
      <c r="C56" s="246"/>
      <c r="D56" s="246"/>
      <c r="E56" s="246"/>
      <c r="F56" s="51" t="s">
        <v>284</v>
      </c>
      <c r="G56" s="52">
        <v>0</v>
      </c>
      <c r="H56" s="52">
        <v>15.6</v>
      </c>
      <c r="I56" s="52">
        <v>0</v>
      </c>
      <c r="J56" s="53">
        <f t="shared" si="1"/>
        <v>15.6</v>
      </c>
    </row>
    <row r="57" spans="1:10" s="49" customFormat="1" ht="26.25" customHeight="1">
      <c r="A57" s="247" t="s">
        <v>127</v>
      </c>
      <c r="B57" s="247"/>
      <c r="C57" s="247"/>
      <c r="D57" s="247"/>
      <c r="E57" s="247"/>
      <c r="F57" s="54" t="s">
        <v>128</v>
      </c>
      <c r="G57" s="47">
        <f>G61+G60</f>
        <v>2750.3999999999996</v>
      </c>
      <c r="H57" s="47">
        <f>H61+H60</f>
        <v>2675.6</v>
      </c>
      <c r="I57" s="47">
        <f aca="true" t="shared" si="4" ref="I57:I72">H57/G57*100</f>
        <v>97.28039557882491</v>
      </c>
      <c r="J57" s="48">
        <f t="shared" si="1"/>
        <v>-74.79999999999973</v>
      </c>
    </row>
    <row r="58" spans="1:10" s="49" customFormat="1" ht="60" customHeight="1">
      <c r="A58" s="247" t="s">
        <v>129</v>
      </c>
      <c r="B58" s="247"/>
      <c r="C58" s="247"/>
      <c r="D58" s="247"/>
      <c r="E58" s="247"/>
      <c r="F58" s="50" t="s">
        <v>130</v>
      </c>
      <c r="G58" s="47">
        <f>G59</f>
        <v>2038.1</v>
      </c>
      <c r="H58" s="47">
        <f>H59</f>
        <v>2038</v>
      </c>
      <c r="I58" s="47">
        <f t="shared" si="4"/>
        <v>99.99509346940778</v>
      </c>
      <c r="J58" s="48">
        <f t="shared" si="1"/>
        <v>-0.09999999999990905</v>
      </c>
    </row>
    <row r="59" spans="1:10" s="49" customFormat="1" ht="69" customHeight="1">
      <c r="A59" s="246" t="s">
        <v>287</v>
      </c>
      <c r="B59" s="246"/>
      <c r="C59" s="246"/>
      <c r="D59" s="246"/>
      <c r="E59" s="246"/>
      <c r="F59" s="55" t="s">
        <v>288</v>
      </c>
      <c r="G59" s="52">
        <f>G60</f>
        <v>2038.1</v>
      </c>
      <c r="H59" s="52">
        <f>H60</f>
        <v>2038</v>
      </c>
      <c r="I59" s="52">
        <f t="shared" si="4"/>
        <v>99.99509346940778</v>
      </c>
      <c r="J59" s="53">
        <f t="shared" si="1"/>
        <v>-0.09999999999990905</v>
      </c>
    </row>
    <row r="60" spans="1:10" s="56" customFormat="1" ht="65.25" customHeight="1">
      <c r="A60" s="246" t="s">
        <v>285</v>
      </c>
      <c r="B60" s="246"/>
      <c r="C60" s="246"/>
      <c r="D60" s="246"/>
      <c r="E60" s="246"/>
      <c r="F60" s="55" t="s">
        <v>286</v>
      </c>
      <c r="G60" s="52">
        <v>2038.1</v>
      </c>
      <c r="H60" s="52">
        <v>2038</v>
      </c>
      <c r="I60" s="52">
        <f t="shared" si="4"/>
        <v>99.99509346940778</v>
      </c>
      <c r="J60" s="53">
        <f t="shared" si="1"/>
        <v>-0.09999999999990905</v>
      </c>
    </row>
    <row r="61" spans="1:10" ht="36.75" customHeight="1">
      <c r="A61" s="247" t="s">
        <v>131</v>
      </c>
      <c r="B61" s="247"/>
      <c r="C61" s="247"/>
      <c r="D61" s="247"/>
      <c r="E61" s="247"/>
      <c r="F61" s="50" t="s">
        <v>132</v>
      </c>
      <c r="G61" s="47">
        <f>G62+G63</f>
        <v>712.3</v>
      </c>
      <c r="H61" s="47">
        <f>H62+H63</f>
        <v>637.6</v>
      </c>
      <c r="I61" s="47">
        <f t="shared" si="4"/>
        <v>89.5128457110768</v>
      </c>
      <c r="J61" s="48">
        <f t="shared" si="1"/>
        <v>-74.69999999999993</v>
      </c>
    </row>
    <row r="62" spans="1:14" ht="29.25" customHeight="1">
      <c r="A62" s="246" t="s">
        <v>289</v>
      </c>
      <c r="B62" s="246"/>
      <c r="C62" s="246"/>
      <c r="D62" s="246"/>
      <c r="E62" s="246"/>
      <c r="F62" s="139" t="s">
        <v>290</v>
      </c>
      <c r="G62" s="52">
        <v>556.5</v>
      </c>
      <c r="H62" s="52">
        <v>551.7</v>
      </c>
      <c r="I62" s="52">
        <f t="shared" si="4"/>
        <v>99.13746630727763</v>
      </c>
      <c r="J62" s="53">
        <f t="shared" si="1"/>
        <v>-4.7999999999999545</v>
      </c>
      <c r="L62" s="61"/>
      <c r="M62" s="61"/>
      <c r="N62" s="61"/>
    </row>
    <row r="63" spans="1:14" ht="38.25" customHeight="1">
      <c r="A63" s="246" t="s">
        <v>291</v>
      </c>
      <c r="B63" s="246"/>
      <c r="C63" s="246"/>
      <c r="D63" s="246"/>
      <c r="E63" s="246"/>
      <c r="F63" s="139" t="s">
        <v>292</v>
      </c>
      <c r="G63" s="52">
        <v>155.8</v>
      </c>
      <c r="H63" s="52">
        <v>85.9</v>
      </c>
      <c r="I63" s="52">
        <f t="shared" si="4"/>
        <v>55.13478818998716</v>
      </c>
      <c r="J63" s="53">
        <f t="shared" si="1"/>
        <v>-69.9</v>
      </c>
      <c r="L63" s="61"/>
      <c r="M63" s="61"/>
      <c r="N63" s="61"/>
    </row>
    <row r="64" spans="1:14" s="49" customFormat="1" ht="16.5" customHeight="1">
      <c r="A64" s="247" t="s">
        <v>133</v>
      </c>
      <c r="B64" s="247"/>
      <c r="C64" s="247"/>
      <c r="D64" s="247"/>
      <c r="E64" s="247"/>
      <c r="F64" s="24" t="s">
        <v>134</v>
      </c>
      <c r="G64" s="47">
        <f>G65</f>
        <v>385</v>
      </c>
      <c r="H64" s="47">
        <f>H65</f>
        <v>385.00000000000006</v>
      </c>
      <c r="I64" s="47">
        <f t="shared" si="4"/>
        <v>100.00000000000003</v>
      </c>
      <c r="J64" s="48">
        <f>H64-G64</f>
        <v>0</v>
      </c>
      <c r="L64" s="148"/>
      <c r="M64" s="137"/>
      <c r="N64" s="137"/>
    </row>
    <row r="65" spans="1:14" s="39" customFormat="1" ht="39" customHeight="1">
      <c r="A65" s="246" t="s">
        <v>135</v>
      </c>
      <c r="B65" s="246"/>
      <c r="C65" s="246"/>
      <c r="D65" s="246"/>
      <c r="E65" s="246"/>
      <c r="F65" s="139" t="s">
        <v>136</v>
      </c>
      <c r="G65" s="52">
        <f>G66+G67+G68</f>
        <v>385</v>
      </c>
      <c r="H65" s="52">
        <f>H66+H67+H68</f>
        <v>385.00000000000006</v>
      </c>
      <c r="I65" s="52">
        <f t="shared" si="4"/>
        <v>100.00000000000003</v>
      </c>
      <c r="J65" s="53">
        <f>H65-G65</f>
        <v>0</v>
      </c>
      <c r="L65" s="66"/>
      <c r="M65" s="66"/>
      <c r="N65" s="66"/>
    </row>
    <row r="66" spans="1:14" s="39" customFormat="1" ht="36" customHeight="1">
      <c r="A66" s="246" t="s">
        <v>137</v>
      </c>
      <c r="B66" s="246"/>
      <c r="C66" s="246"/>
      <c r="D66" s="246"/>
      <c r="E66" s="246"/>
      <c r="F66" s="139" t="s">
        <v>138</v>
      </c>
      <c r="G66" s="52">
        <v>287.6</v>
      </c>
      <c r="H66" s="52">
        <v>287.6</v>
      </c>
      <c r="I66" s="52">
        <f t="shared" si="4"/>
        <v>100</v>
      </c>
      <c r="J66" s="53">
        <f>H66-G66</f>
        <v>0</v>
      </c>
      <c r="L66" s="66"/>
      <c r="M66" s="66"/>
      <c r="N66" s="66"/>
    </row>
    <row r="67" spans="1:14" s="39" customFormat="1" ht="36" customHeight="1">
      <c r="A67" s="246" t="s">
        <v>266</v>
      </c>
      <c r="B67" s="246"/>
      <c r="C67" s="246"/>
      <c r="D67" s="246"/>
      <c r="E67" s="246"/>
      <c r="F67" s="139" t="s">
        <v>267</v>
      </c>
      <c r="G67" s="52">
        <v>47.4</v>
      </c>
      <c r="H67" s="52">
        <v>79.1</v>
      </c>
      <c r="I67" s="52">
        <f t="shared" si="4"/>
        <v>166.87763713080167</v>
      </c>
      <c r="J67" s="53">
        <f>H67-G67</f>
        <v>31.699999999999996</v>
      </c>
      <c r="L67" s="66"/>
      <c r="M67" s="66"/>
      <c r="N67" s="66"/>
    </row>
    <row r="68" spans="1:14" s="39" customFormat="1" ht="29.25" customHeight="1">
      <c r="A68" s="246" t="s">
        <v>293</v>
      </c>
      <c r="B68" s="246"/>
      <c r="C68" s="246"/>
      <c r="D68" s="246"/>
      <c r="E68" s="246"/>
      <c r="F68" s="139" t="s">
        <v>294</v>
      </c>
      <c r="G68" s="52">
        <v>50</v>
      </c>
      <c r="H68" s="52">
        <v>18.3</v>
      </c>
      <c r="I68" s="52">
        <f t="shared" si="4"/>
        <v>36.6</v>
      </c>
      <c r="J68" s="53">
        <f>H68-G68</f>
        <v>-31.7</v>
      </c>
      <c r="L68" s="66"/>
      <c r="M68" s="138"/>
      <c r="N68" s="66"/>
    </row>
    <row r="69" spans="1:14" s="49" customFormat="1" ht="14.25" customHeight="1">
      <c r="A69" s="247" t="s">
        <v>139</v>
      </c>
      <c r="B69" s="247"/>
      <c r="C69" s="247"/>
      <c r="D69" s="247"/>
      <c r="E69" s="247"/>
      <c r="F69" s="24" t="s">
        <v>140</v>
      </c>
      <c r="G69" s="47">
        <f>G70</f>
        <v>431</v>
      </c>
      <c r="H69" s="47">
        <f>70:70</f>
        <v>385.5</v>
      </c>
      <c r="I69" s="47">
        <f t="shared" si="4"/>
        <v>89.4431554524362</v>
      </c>
      <c r="J69" s="48">
        <f t="shared" si="1"/>
        <v>-45.5</v>
      </c>
      <c r="L69" s="137"/>
      <c r="M69" s="137"/>
      <c r="N69" s="137"/>
    </row>
    <row r="70" spans="1:14" s="39" customFormat="1" ht="15" customHeight="1">
      <c r="A70" s="247" t="s">
        <v>625</v>
      </c>
      <c r="B70" s="247"/>
      <c r="C70" s="247"/>
      <c r="D70" s="247"/>
      <c r="E70" s="247"/>
      <c r="F70" s="24" t="s">
        <v>626</v>
      </c>
      <c r="G70" s="52">
        <f>G72+G71</f>
        <v>431</v>
      </c>
      <c r="H70" s="52">
        <f>H72+H71</f>
        <v>385.5</v>
      </c>
      <c r="I70" s="52">
        <f t="shared" si="4"/>
        <v>89.4431554524362</v>
      </c>
      <c r="J70" s="53">
        <f t="shared" si="1"/>
        <v>-45.5</v>
      </c>
      <c r="L70" s="66"/>
      <c r="M70" s="66"/>
      <c r="N70" s="66"/>
    </row>
    <row r="71" spans="1:14" s="39" customFormat="1" ht="15" customHeight="1">
      <c r="A71" s="248" t="s">
        <v>654</v>
      </c>
      <c r="B71" s="246"/>
      <c r="C71" s="246"/>
      <c r="D71" s="246"/>
      <c r="E71" s="246"/>
      <c r="F71" s="139" t="s">
        <v>655</v>
      </c>
      <c r="G71" s="52">
        <v>0</v>
      </c>
      <c r="H71" s="52">
        <v>0</v>
      </c>
      <c r="I71" s="52">
        <v>0</v>
      </c>
      <c r="J71" s="53">
        <f t="shared" si="1"/>
        <v>0</v>
      </c>
      <c r="L71" s="66"/>
      <c r="M71" s="66"/>
      <c r="N71" s="66"/>
    </row>
    <row r="72" spans="1:14" s="39" customFormat="1" ht="14.25" customHeight="1">
      <c r="A72" s="246" t="s">
        <v>624</v>
      </c>
      <c r="B72" s="246"/>
      <c r="C72" s="246"/>
      <c r="D72" s="246"/>
      <c r="E72" s="246"/>
      <c r="F72" s="139" t="s">
        <v>623</v>
      </c>
      <c r="G72" s="52">
        <v>431</v>
      </c>
      <c r="H72" s="52">
        <v>385.5</v>
      </c>
      <c r="I72" s="52">
        <f t="shared" si="4"/>
        <v>89.4431554524362</v>
      </c>
      <c r="J72" s="53">
        <f t="shared" si="1"/>
        <v>-45.5</v>
      </c>
      <c r="L72" s="66"/>
      <c r="M72" s="66"/>
      <c r="N72" s="66"/>
    </row>
    <row r="73" spans="1:14" s="49" customFormat="1" ht="15" customHeight="1">
      <c r="A73" s="247" t="s">
        <v>141</v>
      </c>
      <c r="B73" s="247"/>
      <c r="C73" s="247"/>
      <c r="D73" s="247"/>
      <c r="E73" s="247"/>
      <c r="F73" s="151" t="s">
        <v>142</v>
      </c>
      <c r="G73" s="47">
        <f>G74+G101+G104+G97</f>
        <v>28420.6</v>
      </c>
      <c r="H73" s="47">
        <f>H74+H101+H104+H97</f>
        <v>27624.4</v>
      </c>
      <c r="I73" s="47">
        <f aca="true" t="shared" si="5" ref="I73:I97">H73/G73*100</f>
        <v>97.19851093924831</v>
      </c>
      <c r="J73" s="48">
        <f t="shared" si="1"/>
        <v>-796.1999999999971</v>
      </c>
      <c r="L73" s="137"/>
      <c r="M73" s="137"/>
      <c r="N73" s="137"/>
    </row>
    <row r="74" spans="1:14" s="49" customFormat="1" ht="27.75" customHeight="1">
      <c r="A74" s="247" t="s">
        <v>143</v>
      </c>
      <c r="B74" s="247"/>
      <c r="C74" s="247"/>
      <c r="D74" s="247"/>
      <c r="E74" s="247"/>
      <c r="F74" s="54" t="s">
        <v>144</v>
      </c>
      <c r="G74" s="47">
        <f>G75+G82+G93+G78</f>
        <v>28150.6</v>
      </c>
      <c r="H74" s="47">
        <f>H75+H82+H93+H78</f>
        <v>27078.2</v>
      </c>
      <c r="I74" s="47">
        <f t="shared" si="5"/>
        <v>96.19048972313202</v>
      </c>
      <c r="J74" s="48">
        <f t="shared" si="1"/>
        <v>-1072.3999999999978</v>
      </c>
      <c r="L74" s="137"/>
      <c r="M74" s="137"/>
      <c r="N74" s="137"/>
    </row>
    <row r="75" spans="1:10" s="49" customFormat="1" ht="25.5" customHeight="1">
      <c r="A75" s="247" t="s">
        <v>145</v>
      </c>
      <c r="B75" s="247"/>
      <c r="C75" s="247"/>
      <c r="D75" s="247"/>
      <c r="E75" s="247"/>
      <c r="F75" s="24" t="s">
        <v>146</v>
      </c>
      <c r="G75" s="47">
        <f>G76+G77</f>
        <v>11180.7</v>
      </c>
      <c r="H75" s="47">
        <f>H76+H77</f>
        <v>10469.2</v>
      </c>
      <c r="I75" s="47">
        <f t="shared" si="5"/>
        <v>93.63635550546925</v>
      </c>
      <c r="J75" s="48">
        <f t="shared" si="1"/>
        <v>-711.5</v>
      </c>
    </row>
    <row r="76" spans="1:10" ht="24.75" customHeight="1">
      <c r="A76" s="246" t="s">
        <v>295</v>
      </c>
      <c r="B76" s="246"/>
      <c r="C76" s="246"/>
      <c r="D76" s="246"/>
      <c r="E76" s="246"/>
      <c r="F76" s="139" t="s">
        <v>296</v>
      </c>
      <c r="G76" s="52">
        <v>4158.8</v>
      </c>
      <c r="H76" s="52">
        <v>3447.3</v>
      </c>
      <c r="I76" s="52">
        <f t="shared" si="5"/>
        <v>82.8916995287102</v>
      </c>
      <c r="J76" s="53">
        <f t="shared" si="1"/>
        <v>-711.5</v>
      </c>
    </row>
    <row r="77" spans="1:10" ht="24" customHeight="1">
      <c r="A77" s="246" t="s">
        <v>295</v>
      </c>
      <c r="B77" s="246"/>
      <c r="C77" s="246"/>
      <c r="D77" s="246"/>
      <c r="E77" s="246"/>
      <c r="F77" s="139" t="s">
        <v>297</v>
      </c>
      <c r="G77" s="52">
        <v>7021.9</v>
      </c>
      <c r="H77" s="52">
        <v>7021.9</v>
      </c>
      <c r="I77" s="52">
        <f t="shared" si="5"/>
        <v>100</v>
      </c>
      <c r="J77" s="53">
        <f t="shared" si="1"/>
        <v>0</v>
      </c>
    </row>
    <row r="78" spans="1:10" ht="25.5" customHeight="1">
      <c r="A78" s="247" t="s">
        <v>264</v>
      </c>
      <c r="B78" s="247"/>
      <c r="C78" s="247"/>
      <c r="D78" s="247"/>
      <c r="E78" s="247"/>
      <c r="F78" s="24" t="s">
        <v>265</v>
      </c>
      <c r="G78" s="47">
        <f>G79+G81</f>
        <v>11484.6</v>
      </c>
      <c r="H78" s="47">
        <f>H79+H81</f>
        <v>11123.7</v>
      </c>
      <c r="I78" s="47">
        <f t="shared" si="5"/>
        <v>96.85753095449559</v>
      </c>
      <c r="J78" s="48">
        <f t="shared" si="1"/>
        <v>-360.89999999999964</v>
      </c>
    </row>
    <row r="79" spans="1:10" ht="15.75" customHeight="1" hidden="1">
      <c r="A79" s="246"/>
      <c r="B79" s="246"/>
      <c r="C79" s="246"/>
      <c r="D79" s="246"/>
      <c r="E79" s="246"/>
      <c r="F79" s="139"/>
      <c r="G79" s="52">
        <f>G80</f>
        <v>9149.5</v>
      </c>
      <c r="H79" s="52">
        <f>H80</f>
        <v>9149.5</v>
      </c>
      <c r="I79" s="52">
        <f t="shared" si="5"/>
        <v>100</v>
      </c>
      <c r="J79" s="53">
        <f t="shared" si="1"/>
        <v>0</v>
      </c>
    </row>
    <row r="80" spans="1:10" ht="39.75" customHeight="1">
      <c r="A80" s="246" t="s">
        <v>656</v>
      </c>
      <c r="B80" s="246"/>
      <c r="C80" s="246"/>
      <c r="D80" s="246"/>
      <c r="E80" s="246"/>
      <c r="F80" s="139" t="s">
        <v>657</v>
      </c>
      <c r="G80" s="52">
        <v>9149.5</v>
      </c>
      <c r="H80" s="52">
        <v>9149.5</v>
      </c>
      <c r="I80" s="52">
        <f t="shared" si="5"/>
        <v>100</v>
      </c>
      <c r="J80" s="53">
        <f t="shared" si="1"/>
        <v>0</v>
      </c>
    </row>
    <row r="81" spans="1:10" ht="18" customHeight="1">
      <c r="A81" s="242" t="s">
        <v>781</v>
      </c>
      <c r="B81" s="243"/>
      <c r="C81" s="243"/>
      <c r="D81" s="243"/>
      <c r="E81" s="244"/>
      <c r="F81" s="139" t="s">
        <v>782</v>
      </c>
      <c r="G81" s="52">
        <v>2335.1</v>
      </c>
      <c r="H81" s="52">
        <v>1974.2</v>
      </c>
      <c r="I81" s="52">
        <f t="shared" si="5"/>
        <v>84.5445591195238</v>
      </c>
      <c r="J81" s="53">
        <f t="shared" si="1"/>
        <v>-360.89999999999986</v>
      </c>
    </row>
    <row r="82" spans="1:10" s="39" customFormat="1" ht="24.75" customHeight="1">
      <c r="A82" s="247" t="s">
        <v>147</v>
      </c>
      <c r="B82" s="247"/>
      <c r="C82" s="247"/>
      <c r="D82" s="247"/>
      <c r="E82" s="247"/>
      <c r="F82" s="24" t="s">
        <v>148</v>
      </c>
      <c r="G82" s="47">
        <f>G83</f>
        <v>365.5</v>
      </c>
      <c r="H82" s="47">
        <f>H83</f>
        <v>365.5</v>
      </c>
      <c r="I82" s="47">
        <f t="shared" si="5"/>
        <v>100</v>
      </c>
      <c r="J82" s="48">
        <f t="shared" si="1"/>
        <v>0</v>
      </c>
    </row>
    <row r="83" spans="1:10" ht="24.75" customHeight="1">
      <c r="A83" s="246" t="s">
        <v>149</v>
      </c>
      <c r="B83" s="246"/>
      <c r="C83" s="246"/>
      <c r="D83" s="246"/>
      <c r="E83" s="246"/>
      <c r="F83" s="139" t="s">
        <v>150</v>
      </c>
      <c r="G83" s="52">
        <f>G84</f>
        <v>365.5</v>
      </c>
      <c r="H83" s="52">
        <f>H84</f>
        <v>365.5</v>
      </c>
      <c r="I83" s="52">
        <f t="shared" si="5"/>
        <v>100</v>
      </c>
      <c r="J83" s="53">
        <f t="shared" si="1"/>
        <v>0</v>
      </c>
    </row>
    <row r="84" spans="1:10" ht="26.25" customHeight="1">
      <c r="A84" s="245" t="s">
        <v>298</v>
      </c>
      <c r="B84" s="245"/>
      <c r="C84" s="245"/>
      <c r="D84" s="245"/>
      <c r="E84" s="245"/>
      <c r="F84" s="139" t="s">
        <v>299</v>
      </c>
      <c r="G84" s="53">
        <f>G85+G86+G87+G88+G89+G90+G91+G92</f>
        <v>365.5</v>
      </c>
      <c r="H84" s="53">
        <f>H85+H86+H87+H88+H89+H90+H91+H92</f>
        <v>365.5</v>
      </c>
      <c r="I84" s="52">
        <f t="shared" si="5"/>
        <v>100</v>
      </c>
      <c r="J84" s="53">
        <f t="shared" si="1"/>
        <v>0</v>
      </c>
    </row>
    <row r="85" spans="1:10" ht="37.5" customHeight="1">
      <c r="A85" s="245" t="s">
        <v>298</v>
      </c>
      <c r="B85" s="245"/>
      <c r="C85" s="245"/>
      <c r="D85" s="245"/>
      <c r="E85" s="245"/>
      <c r="F85" s="139" t="s">
        <v>300</v>
      </c>
      <c r="G85" s="53">
        <v>7.1</v>
      </c>
      <c r="H85" s="52">
        <v>7.1</v>
      </c>
      <c r="I85" s="52">
        <f aca="true" t="shared" si="6" ref="I85:I92">H85/G85*100</f>
        <v>100</v>
      </c>
      <c r="J85" s="53">
        <f aca="true" t="shared" si="7" ref="J85:J92">H85-G85</f>
        <v>0</v>
      </c>
    </row>
    <row r="86" spans="1:10" ht="36.75" customHeight="1" hidden="1">
      <c r="A86" s="245" t="s">
        <v>298</v>
      </c>
      <c r="B86" s="245"/>
      <c r="C86" s="245"/>
      <c r="D86" s="245"/>
      <c r="E86" s="245"/>
      <c r="F86" s="139" t="s">
        <v>301</v>
      </c>
      <c r="G86" s="221">
        <v>0</v>
      </c>
      <c r="H86" s="52">
        <v>0</v>
      </c>
      <c r="I86" s="52" t="e">
        <f t="shared" si="6"/>
        <v>#DIV/0!</v>
      </c>
      <c r="J86" s="53">
        <f t="shared" si="7"/>
        <v>0</v>
      </c>
    </row>
    <row r="87" spans="1:10" ht="51.75" customHeight="1">
      <c r="A87" s="245" t="s">
        <v>298</v>
      </c>
      <c r="B87" s="245"/>
      <c r="C87" s="245"/>
      <c r="D87" s="245"/>
      <c r="E87" s="245"/>
      <c r="F87" s="139" t="s">
        <v>783</v>
      </c>
      <c r="G87" s="53">
        <v>1.2</v>
      </c>
      <c r="H87" s="52">
        <v>1.2</v>
      </c>
      <c r="I87" s="52">
        <f t="shared" si="6"/>
        <v>100</v>
      </c>
      <c r="J87" s="53">
        <f t="shared" si="7"/>
        <v>0</v>
      </c>
    </row>
    <row r="88" spans="1:10" ht="38.25" customHeight="1">
      <c r="A88" s="245" t="s">
        <v>298</v>
      </c>
      <c r="B88" s="245"/>
      <c r="C88" s="245"/>
      <c r="D88" s="245"/>
      <c r="E88" s="245"/>
      <c r="F88" s="139" t="s">
        <v>575</v>
      </c>
      <c r="G88" s="53">
        <v>28.6</v>
      </c>
      <c r="H88" s="52">
        <v>28.6</v>
      </c>
      <c r="I88" s="52">
        <f t="shared" si="6"/>
        <v>100</v>
      </c>
      <c r="J88" s="53">
        <f t="shared" si="7"/>
        <v>0</v>
      </c>
    </row>
    <row r="89" spans="1:10" ht="51" customHeight="1">
      <c r="A89" s="245" t="s">
        <v>298</v>
      </c>
      <c r="B89" s="245"/>
      <c r="C89" s="245"/>
      <c r="D89" s="245"/>
      <c r="E89" s="245"/>
      <c r="F89" s="139" t="s">
        <v>574</v>
      </c>
      <c r="G89" s="53">
        <v>0.8</v>
      </c>
      <c r="H89" s="52">
        <v>0.8</v>
      </c>
      <c r="I89" s="52">
        <f t="shared" si="6"/>
        <v>100</v>
      </c>
      <c r="J89" s="53">
        <f t="shared" si="7"/>
        <v>0</v>
      </c>
    </row>
    <row r="90" spans="1:10" ht="51" customHeight="1" hidden="1">
      <c r="A90" s="245" t="s">
        <v>298</v>
      </c>
      <c r="B90" s="245"/>
      <c r="C90" s="245"/>
      <c r="D90" s="245"/>
      <c r="E90" s="245"/>
      <c r="F90" s="139" t="s">
        <v>576</v>
      </c>
      <c r="G90" s="53">
        <v>0</v>
      </c>
      <c r="H90" s="52">
        <v>0</v>
      </c>
      <c r="I90" s="52" t="e">
        <f t="shared" si="6"/>
        <v>#DIV/0!</v>
      </c>
      <c r="J90" s="53">
        <f t="shared" si="7"/>
        <v>0</v>
      </c>
    </row>
    <row r="91" spans="1:10" ht="51" customHeight="1">
      <c r="A91" s="245" t="s">
        <v>298</v>
      </c>
      <c r="B91" s="245"/>
      <c r="C91" s="245"/>
      <c r="D91" s="245"/>
      <c r="E91" s="245"/>
      <c r="F91" s="139" t="s">
        <v>740</v>
      </c>
      <c r="G91" s="53">
        <v>310.8</v>
      </c>
      <c r="H91" s="52">
        <v>310.8</v>
      </c>
      <c r="I91" s="52">
        <f t="shared" si="6"/>
        <v>100</v>
      </c>
      <c r="J91" s="53">
        <f t="shared" si="7"/>
        <v>0</v>
      </c>
    </row>
    <row r="92" spans="1:10" ht="65.25" customHeight="1">
      <c r="A92" s="245" t="s">
        <v>298</v>
      </c>
      <c r="B92" s="245"/>
      <c r="C92" s="245"/>
      <c r="D92" s="245"/>
      <c r="E92" s="245"/>
      <c r="F92" s="139" t="s">
        <v>741</v>
      </c>
      <c r="G92" s="53">
        <v>17</v>
      </c>
      <c r="H92" s="52">
        <v>17</v>
      </c>
      <c r="I92" s="52">
        <f t="shared" si="6"/>
        <v>100</v>
      </c>
      <c r="J92" s="53">
        <f t="shared" si="7"/>
        <v>0</v>
      </c>
    </row>
    <row r="93" spans="1:10" ht="14.25" customHeight="1">
      <c r="A93" s="247" t="s">
        <v>151</v>
      </c>
      <c r="B93" s="247"/>
      <c r="C93" s="247"/>
      <c r="D93" s="247"/>
      <c r="E93" s="247"/>
      <c r="F93" s="24" t="s">
        <v>152</v>
      </c>
      <c r="G93" s="47">
        <f>G94+G96</f>
        <v>5119.8</v>
      </c>
      <c r="H93" s="47">
        <f>H94+H96</f>
        <v>5119.8</v>
      </c>
      <c r="I93" s="47">
        <f t="shared" si="5"/>
        <v>100</v>
      </c>
      <c r="J93" s="48">
        <f t="shared" si="1"/>
        <v>0</v>
      </c>
    </row>
    <row r="94" spans="1:10" ht="36.75" customHeight="1">
      <c r="A94" s="246" t="s">
        <v>153</v>
      </c>
      <c r="B94" s="246"/>
      <c r="C94" s="246"/>
      <c r="D94" s="246"/>
      <c r="E94" s="246"/>
      <c r="F94" s="139" t="s">
        <v>154</v>
      </c>
      <c r="G94" s="52">
        <f>G95</f>
        <v>3.1</v>
      </c>
      <c r="H94" s="52">
        <f>H95</f>
        <v>3.1</v>
      </c>
      <c r="I94" s="52">
        <f t="shared" si="5"/>
        <v>100</v>
      </c>
      <c r="J94" s="53">
        <f t="shared" si="1"/>
        <v>0</v>
      </c>
    </row>
    <row r="95" spans="1:10" ht="36.75" customHeight="1">
      <c r="A95" s="246" t="s">
        <v>302</v>
      </c>
      <c r="B95" s="246"/>
      <c r="C95" s="246"/>
      <c r="D95" s="246"/>
      <c r="E95" s="246"/>
      <c r="F95" s="139" t="s">
        <v>304</v>
      </c>
      <c r="G95" s="52">
        <v>3.1</v>
      </c>
      <c r="H95" s="52">
        <v>3.1</v>
      </c>
      <c r="I95" s="52">
        <f t="shared" si="5"/>
        <v>100</v>
      </c>
      <c r="J95" s="53">
        <f t="shared" si="1"/>
        <v>0</v>
      </c>
    </row>
    <row r="96" spans="1:10" ht="18" customHeight="1">
      <c r="A96" s="246" t="s">
        <v>303</v>
      </c>
      <c r="B96" s="246"/>
      <c r="C96" s="246"/>
      <c r="D96" s="246"/>
      <c r="E96" s="246"/>
      <c r="F96" s="139" t="s">
        <v>305</v>
      </c>
      <c r="G96" s="52">
        <v>5116.7</v>
      </c>
      <c r="H96" s="52">
        <v>5116.7</v>
      </c>
      <c r="I96" s="52">
        <f t="shared" si="5"/>
        <v>100</v>
      </c>
      <c r="J96" s="53">
        <f>H96-G96</f>
        <v>0</v>
      </c>
    </row>
    <row r="97" spans="1:10" ht="18" customHeight="1">
      <c r="A97" s="247" t="s">
        <v>652</v>
      </c>
      <c r="B97" s="247"/>
      <c r="C97" s="247"/>
      <c r="D97" s="247"/>
      <c r="E97" s="247"/>
      <c r="F97" s="24" t="s">
        <v>651</v>
      </c>
      <c r="G97" s="47">
        <f>G98</f>
        <v>270</v>
      </c>
      <c r="H97" s="47">
        <f>H98</f>
        <v>280.8</v>
      </c>
      <c r="I97" s="47">
        <f t="shared" si="5"/>
        <v>104</v>
      </c>
      <c r="J97" s="48">
        <f>H97-G97</f>
        <v>10.800000000000011</v>
      </c>
    </row>
    <row r="98" spans="1:10" ht="17.25" customHeight="1">
      <c r="A98" s="246" t="s">
        <v>653</v>
      </c>
      <c r="B98" s="246"/>
      <c r="C98" s="246"/>
      <c r="D98" s="246"/>
      <c r="E98" s="246"/>
      <c r="F98" s="139" t="s">
        <v>647</v>
      </c>
      <c r="G98" s="52">
        <f>G99+G100</f>
        <v>270</v>
      </c>
      <c r="H98" s="52">
        <f>H99+H100</f>
        <v>280.8</v>
      </c>
      <c r="I98" s="52">
        <f>H98/G98*100</f>
        <v>104</v>
      </c>
      <c r="J98" s="53">
        <f>H98-G98</f>
        <v>10.800000000000011</v>
      </c>
    </row>
    <row r="99" spans="1:10" ht="29.25" customHeight="1">
      <c r="A99" s="246" t="s">
        <v>650</v>
      </c>
      <c r="B99" s="246"/>
      <c r="C99" s="246"/>
      <c r="D99" s="246"/>
      <c r="E99" s="246"/>
      <c r="F99" s="139" t="s">
        <v>649</v>
      </c>
      <c r="G99" s="52">
        <v>125.3</v>
      </c>
      <c r="H99" s="52">
        <v>125.2</v>
      </c>
      <c r="I99" s="52">
        <v>0</v>
      </c>
      <c r="J99" s="53">
        <f>H99-G99</f>
        <v>-0.09999999999999432</v>
      </c>
    </row>
    <row r="100" spans="1:10" ht="18" customHeight="1">
      <c r="A100" s="246" t="s">
        <v>648</v>
      </c>
      <c r="B100" s="246"/>
      <c r="C100" s="246"/>
      <c r="D100" s="246"/>
      <c r="E100" s="246"/>
      <c r="F100" s="139" t="s">
        <v>647</v>
      </c>
      <c r="G100" s="52">
        <v>144.7</v>
      </c>
      <c r="H100" s="52">
        <v>155.6</v>
      </c>
      <c r="I100" s="52">
        <f>H100/G100*100</f>
        <v>107.53282653766414</v>
      </c>
      <c r="J100" s="53">
        <f>H100-G100</f>
        <v>10.900000000000006</v>
      </c>
    </row>
    <row r="101" spans="1:10" ht="63" customHeight="1">
      <c r="A101" s="247" t="s">
        <v>155</v>
      </c>
      <c r="B101" s="247"/>
      <c r="C101" s="247"/>
      <c r="D101" s="247"/>
      <c r="E101" s="247"/>
      <c r="F101" s="24" t="s">
        <v>156</v>
      </c>
      <c r="G101" s="47">
        <f aca="true" t="shared" si="8" ref="G101:J103">G102</f>
        <v>0</v>
      </c>
      <c r="H101" s="47">
        <f t="shared" si="8"/>
        <v>270</v>
      </c>
      <c r="I101" s="47">
        <f t="shared" si="8"/>
        <v>0</v>
      </c>
      <c r="J101" s="48">
        <f t="shared" si="8"/>
        <v>270</v>
      </c>
    </row>
    <row r="102" spans="1:10" ht="37.5" customHeight="1">
      <c r="A102" s="248" t="s">
        <v>306</v>
      </c>
      <c r="B102" s="246"/>
      <c r="C102" s="246"/>
      <c r="D102" s="246"/>
      <c r="E102" s="246"/>
      <c r="F102" s="139" t="s">
        <v>308</v>
      </c>
      <c r="G102" s="52">
        <f t="shared" si="8"/>
        <v>0</v>
      </c>
      <c r="H102" s="52">
        <f>H103</f>
        <v>270</v>
      </c>
      <c r="I102" s="52">
        <f t="shared" si="8"/>
        <v>0</v>
      </c>
      <c r="J102" s="53">
        <f t="shared" si="8"/>
        <v>270</v>
      </c>
    </row>
    <row r="103" spans="1:10" ht="29.25" customHeight="1">
      <c r="A103" s="248" t="s">
        <v>307</v>
      </c>
      <c r="B103" s="246"/>
      <c r="C103" s="246"/>
      <c r="D103" s="246"/>
      <c r="E103" s="246"/>
      <c r="F103" s="139" t="s">
        <v>309</v>
      </c>
      <c r="G103" s="52">
        <v>0</v>
      </c>
      <c r="H103" s="52">
        <v>270</v>
      </c>
      <c r="I103" s="52">
        <f t="shared" si="8"/>
        <v>0</v>
      </c>
      <c r="J103" s="53">
        <f>H103-G103</f>
        <v>270</v>
      </c>
    </row>
    <row r="104" spans="1:10" s="49" customFormat="1" ht="39.75" customHeight="1">
      <c r="A104" s="247" t="s">
        <v>157</v>
      </c>
      <c r="B104" s="247"/>
      <c r="C104" s="247"/>
      <c r="D104" s="247"/>
      <c r="E104" s="247"/>
      <c r="F104" s="151" t="s">
        <v>158</v>
      </c>
      <c r="G104" s="47">
        <f>G105</f>
        <v>0</v>
      </c>
      <c r="H104" s="47">
        <f>H105</f>
        <v>-4.6</v>
      </c>
      <c r="I104" s="47">
        <v>0</v>
      </c>
      <c r="J104" s="48">
        <f>H104-G104</f>
        <v>-4.6</v>
      </c>
    </row>
    <row r="105" spans="1:10" ht="25.5" customHeight="1">
      <c r="A105" s="246" t="s">
        <v>745</v>
      </c>
      <c r="B105" s="246"/>
      <c r="C105" s="246"/>
      <c r="D105" s="246"/>
      <c r="E105" s="246"/>
      <c r="F105" s="139" t="s">
        <v>310</v>
      </c>
      <c r="G105" s="52">
        <v>0</v>
      </c>
      <c r="H105" s="52">
        <v>-4.6</v>
      </c>
      <c r="I105" s="52">
        <v>0</v>
      </c>
      <c r="J105" s="53">
        <f>H105-G105</f>
        <v>-4.6</v>
      </c>
    </row>
    <row r="106" spans="1:10" s="49" customFormat="1" ht="18" customHeight="1">
      <c r="A106" s="249"/>
      <c r="B106" s="249"/>
      <c r="C106" s="249"/>
      <c r="D106" s="249"/>
      <c r="E106" s="249"/>
      <c r="F106" s="150" t="s">
        <v>195</v>
      </c>
      <c r="G106" s="47">
        <f>G12+G73</f>
        <v>61616.9</v>
      </c>
      <c r="H106" s="47">
        <f>H12+H73</f>
        <v>60710</v>
      </c>
      <c r="I106" s="47">
        <f>H106/G106*100</f>
        <v>98.5281635395484</v>
      </c>
      <c r="J106" s="48">
        <f t="shared" si="1"/>
        <v>-906.9000000000015</v>
      </c>
    </row>
    <row r="107" spans="9:10" ht="12.75">
      <c r="I107" s="58"/>
      <c r="J107" s="59"/>
    </row>
  </sheetData>
  <sheetProtection/>
  <mergeCells count="101">
    <mergeCell ref="A99:E99"/>
    <mergeCell ref="A100:E100"/>
    <mergeCell ref="A97:E97"/>
    <mergeCell ref="A98:E98"/>
    <mergeCell ref="G1:I1"/>
    <mergeCell ref="A6:J6"/>
    <mergeCell ref="A8:J8"/>
    <mergeCell ref="I9:J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5:E45"/>
    <mergeCell ref="A46:E46"/>
    <mergeCell ref="A47:E47"/>
    <mergeCell ref="A48:E48"/>
    <mergeCell ref="A44:E44"/>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4:E64"/>
    <mergeCell ref="A65:E65"/>
    <mergeCell ref="A66:E66"/>
    <mergeCell ref="A63:E63"/>
    <mergeCell ref="A104:E104"/>
    <mergeCell ref="A105:E105"/>
    <mergeCell ref="A106:E106"/>
    <mergeCell ref="A87:E87"/>
    <mergeCell ref="A93:E93"/>
    <mergeCell ref="A94:E94"/>
    <mergeCell ref="A95:E95"/>
    <mergeCell ref="A96:E96"/>
    <mergeCell ref="A101:E101"/>
    <mergeCell ref="A88:E88"/>
    <mergeCell ref="A103:E103"/>
    <mergeCell ref="A76:E76"/>
    <mergeCell ref="A77:E77"/>
    <mergeCell ref="A82:E82"/>
    <mergeCell ref="A83:E83"/>
    <mergeCell ref="A84:E84"/>
    <mergeCell ref="A85:E85"/>
    <mergeCell ref="A86:E86"/>
    <mergeCell ref="A80:E80"/>
    <mergeCell ref="A91:E91"/>
    <mergeCell ref="A67:E67"/>
    <mergeCell ref="A69:E69"/>
    <mergeCell ref="A70:E70"/>
    <mergeCell ref="A72:E72"/>
    <mergeCell ref="A73:E73"/>
    <mergeCell ref="A102:E102"/>
    <mergeCell ref="A74:E74"/>
    <mergeCell ref="A75:E75"/>
    <mergeCell ref="A71:E71"/>
    <mergeCell ref="A92:E92"/>
    <mergeCell ref="A81:E81"/>
    <mergeCell ref="A89:E89"/>
    <mergeCell ref="A90:E90"/>
    <mergeCell ref="A68:E68"/>
    <mergeCell ref="A78:E78"/>
    <mergeCell ref="A79:E79"/>
  </mergeCells>
  <printOptions/>
  <pageMargins left="0.7086614173228347" right="0.15748031496062992" top="0.1968503937007874" bottom="0.1968503937007874" header="0" footer="0"/>
  <pageSetup fitToHeight="17"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0000FF"/>
  </sheetPr>
  <dimension ref="A1:K493"/>
  <sheetViews>
    <sheetView zoomScale="110" zoomScaleNormal="110" zoomScalePageLayoutView="0" workbookViewId="0" topLeftCell="A177">
      <selection activeCell="C480" sqref="C480"/>
    </sheetView>
  </sheetViews>
  <sheetFormatPr defaultColWidth="9.00390625" defaultRowHeight="12.75"/>
  <cols>
    <col min="1" max="1" width="12.625" style="0" customWidth="1"/>
    <col min="2" max="2" width="3.75390625" style="0" customWidth="1"/>
    <col min="3" max="3" width="52.125" style="0" customWidth="1"/>
    <col min="4" max="4" width="10.75390625" style="6" customWidth="1"/>
    <col min="5" max="5" width="10.375" style="0" customWidth="1"/>
    <col min="6" max="7" width="8.375" style="0" customWidth="1"/>
    <col min="8" max="8" width="14.75390625" style="195" customWidth="1"/>
    <col min="9" max="9" width="12.125" style="57" customWidth="1"/>
    <col min="10" max="10" width="12.625" style="0" customWidth="1"/>
  </cols>
  <sheetData>
    <row r="1" spans="5:10" ht="9.75" customHeight="1">
      <c r="E1" s="61"/>
      <c r="F1" s="61"/>
      <c r="G1" s="61"/>
      <c r="H1" s="191"/>
      <c r="I1" s="134"/>
      <c r="J1" s="10"/>
    </row>
    <row r="2" spans="1:10" ht="24" customHeight="1">
      <c r="A2" s="259" t="s">
        <v>566</v>
      </c>
      <c r="B2" s="259"/>
      <c r="C2" s="259"/>
      <c r="D2" s="259"/>
      <c r="E2" s="259"/>
      <c r="F2" s="259"/>
      <c r="G2" s="259"/>
      <c r="H2" s="192"/>
      <c r="I2" s="135"/>
      <c r="J2" s="13"/>
    </row>
    <row r="3" spans="5:11" ht="7.5" customHeight="1">
      <c r="E3" s="61"/>
      <c r="F3" s="61"/>
      <c r="G3" s="61"/>
      <c r="H3" s="154"/>
      <c r="I3" s="121"/>
      <c r="J3" s="57"/>
      <c r="K3" s="57"/>
    </row>
    <row r="4" spans="1:11" s="10" customFormat="1" ht="11.25" customHeight="1">
      <c r="A4" s="260" t="s">
        <v>3</v>
      </c>
      <c r="B4" s="260" t="s">
        <v>2</v>
      </c>
      <c r="C4" s="262" t="s">
        <v>0</v>
      </c>
      <c r="D4" s="262" t="s">
        <v>312</v>
      </c>
      <c r="E4" s="257" t="s">
        <v>194</v>
      </c>
      <c r="F4" s="257" t="s">
        <v>52</v>
      </c>
      <c r="G4" s="257" t="s">
        <v>196</v>
      </c>
      <c r="H4" s="193"/>
      <c r="I4" s="134"/>
      <c r="J4" s="156"/>
      <c r="K4" s="156"/>
    </row>
    <row r="5" spans="1:11" s="10" customFormat="1" ht="32.25" customHeight="1">
      <c r="A5" s="261"/>
      <c r="B5" s="261"/>
      <c r="C5" s="263"/>
      <c r="D5" s="263"/>
      <c r="E5" s="257"/>
      <c r="F5" s="257"/>
      <c r="G5" s="257"/>
      <c r="H5" s="193"/>
      <c r="I5" s="134"/>
      <c r="J5" s="156"/>
      <c r="K5" s="156"/>
    </row>
    <row r="6" spans="1:11" s="13" customFormat="1" ht="12" customHeight="1">
      <c r="A6" s="12" t="s">
        <v>47</v>
      </c>
      <c r="B6" s="12" t="s">
        <v>14</v>
      </c>
      <c r="C6" s="11">
        <v>3</v>
      </c>
      <c r="D6" s="9">
        <v>4</v>
      </c>
      <c r="E6" s="9">
        <v>5</v>
      </c>
      <c r="F6" s="9">
        <v>6</v>
      </c>
      <c r="G6" s="9">
        <v>7</v>
      </c>
      <c r="H6" s="194"/>
      <c r="I6" s="135"/>
      <c r="J6" s="157"/>
      <c r="K6" s="157"/>
    </row>
    <row r="7" spans="1:9" s="57" customFormat="1" ht="24" customHeight="1">
      <c r="A7" s="2" t="s">
        <v>313</v>
      </c>
      <c r="B7" s="3"/>
      <c r="C7" s="5" t="s">
        <v>16</v>
      </c>
      <c r="D7" s="218">
        <f>D8+D30+D34+D45+D54+D62</f>
        <v>143.6</v>
      </c>
      <c r="E7" s="218">
        <f>E8+E30+E34+E45+E54+E62</f>
        <v>143.1</v>
      </c>
      <c r="F7" s="7">
        <f>E7/D7*100</f>
        <v>99.65181058495823</v>
      </c>
      <c r="G7" s="7">
        <f>E7-D7</f>
        <v>-0.5</v>
      </c>
      <c r="H7" s="154"/>
      <c r="I7" s="129"/>
    </row>
    <row r="8" spans="1:9" s="57" customFormat="1" ht="17.25" customHeight="1">
      <c r="A8" s="2" t="s">
        <v>314</v>
      </c>
      <c r="B8" s="3"/>
      <c r="C8" s="5" t="s">
        <v>44</v>
      </c>
      <c r="D8" s="218">
        <f>D9+D16+D23</f>
        <v>123.1</v>
      </c>
      <c r="E8" s="218">
        <f>E9+E16+E23</f>
        <v>123.1</v>
      </c>
      <c r="F8" s="7">
        <f aca="true" t="shared" si="0" ref="F8:F73">E8/D8*100</f>
        <v>100</v>
      </c>
      <c r="G8" s="7">
        <f aca="true" t="shared" si="1" ref="G8:G73">E8-D8</f>
        <v>0</v>
      </c>
      <c r="H8" s="154"/>
      <c r="I8" s="133"/>
    </row>
    <row r="9" spans="1:9" s="57" customFormat="1" ht="18" customHeight="1">
      <c r="A9" s="2" t="s">
        <v>315</v>
      </c>
      <c r="B9" s="3"/>
      <c r="C9" s="30" t="s">
        <v>687</v>
      </c>
      <c r="D9" s="219">
        <f>D10+D12+D14</f>
        <v>50</v>
      </c>
      <c r="E9" s="219">
        <f>E10+E12+E14</f>
        <v>50</v>
      </c>
      <c r="F9" s="8">
        <f t="shared" si="0"/>
        <v>100</v>
      </c>
      <c r="G9" s="8">
        <f t="shared" si="1"/>
        <v>0</v>
      </c>
      <c r="H9" s="154"/>
      <c r="I9" s="121"/>
    </row>
    <row r="10" spans="1:9" s="57" customFormat="1" ht="15.75" customHeight="1">
      <c r="A10" s="2" t="s">
        <v>316</v>
      </c>
      <c r="B10" s="3"/>
      <c r="C10" s="30" t="s">
        <v>688</v>
      </c>
      <c r="D10" s="219">
        <f>D11</f>
        <v>50</v>
      </c>
      <c r="E10" s="219">
        <f>E11</f>
        <v>50</v>
      </c>
      <c r="F10" s="8">
        <f t="shared" si="0"/>
        <v>100</v>
      </c>
      <c r="G10" s="8">
        <f t="shared" si="1"/>
        <v>0</v>
      </c>
      <c r="H10" s="154"/>
      <c r="I10" s="121"/>
    </row>
    <row r="11" spans="1:9" s="57" customFormat="1" ht="16.5" customHeight="1">
      <c r="A11" s="2"/>
      <c r="B11" s="17" t="s">
        <v>8</v>
      </c>
      <c r="C11" s="16" t="s">
        <v>25</v>
      </c>
      <c r="D11" s="219">
        <v>50</v>
      </c>
      <c r="E11" s="219">
        <v>50</v>
      </c>
      <c r="F11" s="8">
        <f t="shared" si="0"/>
        <v>100</v>
      </c>
      <c r="G11" s="8">
        <f t="shared" si="1"/>
        <v>0</v>
      </c>
      <c r="H11" s="154"/>
      <c r="I11" s="129"/>
    </row>
    <row r="12" spans="1:9" s="57" customFormat="1" ht="22.5" customHeight="1" hidden="1">
      <c r="A12" s="2" t="s">
        <v>317</v>
      </c>
      <c r="B12" s="3"/>
      <c r="C12" s="30"/>
      <c r="D12" s="219">
        <f>D13</f>
        <v>0</v>
      </c>
      <c r="E12" s="219">
        <f>E13</f>
        <v>0</v>
      </c>
      <c r="F12" s="8" t="e">
        <f t="shared" si="0"/>
        <v>#DIV/0!</v>
      </c>
      <c r="G12" s="8">
        <f t="shared" si="1"/>
        <v>0</v>
      </c>
      <c r="H12" s="154"/>
      <c r="I12" s="129"/>
    </row>
    <row r="13" spans="1:9" s="57" customFormat="1" ht="13.5" customHeight="1" hidden="1">
      <c r="A13" s="2"/>
      <c r="B13" s="17" t="s">
        <v>8</v>
      </c>
      <c r="C13" s="16" t="s">
        <v>25</v>
      </c>
      <c r="D13" s="219"/>
      <c r="E13" s="219"/>
      <c r="F13" s="8" t="e">
        <f t="shared" si="0"/>
        <v>#DIV/0!</v>
      </c>
      <c r="G13" s="8">
        <f t="shared" si="1"/>
        <v>0</v>
      </c>
      <c r="H13" s="154"/>
      <c r="I13" s="129"/>
    </row>
    <row r="14" spans="1:9" s="57" customFormat="1" ht="24.75" customHeight="1" hidden="1">
      <c r="A14" s="2" t="s">
        <v>318</v>
      </c>
      <c r="B14" s="3"/>
      <c r="C14" s="30"/>
      <c r="D14" s="219">
        <f>D15</f>
        <v>0</v>
      </c>
      <c r="E14" s="219">
        <f>E15</f>
        <v>0</v>
      </c>
      <c r="F14" s="8" t="e">
        <f t="shared" si="0"/>
        <v>#DIV/0!</v>
      </c>
      <c r="G14" s="8">
        <f t="shared" si="1"/>
        <v>0</v>
      </c>
      <c r="H14" s="154"/>
      <c r="I14" s="129"/>
    </row>
    <row r="15" spans="1:9" s="57" customFormat="1" ht="12.75" customHeight="1" hidden="1">
      <c r="A15" s="2"/>
      <c r="B15" s="17" t="s">
        <v>8</v>
      </c>
      <c r="C15" s="16" t="s">
        <v>25</v>
      </c>
      <c r="D15" s="219">
        <v>0</v>
      </c>
      <c r="E15" s="219">
        <v>0</v>
      </c>
      <c r="F15" s="8" t="e">
        <f t="shared" si="0"/>
        <v>#DIV/0!</v>
      </c>
      <c r="G15" s="8">
        <f t="shared" si="1"/>
        <v>0</v>
      </c>
      <c r="H15" s="154"/>
      <c r="I15" s="129"/>
    </row>
    <row r="16" spans="1:9" s="57" customFormat="1" ht="15" customHeight="1">
      <c r="A16" s="2" t="s">
        <v>319</v>
      </c>
      <c r="B16" s="3"/>
      <c r="C16" s="30" t="s">
        <v>689</v>
      </c>
      <c r="D16" s="219">
        <f>D17+D19+D21</f>
        <v>54.1</v>
      </c>
      <c r="E16" s="219">
        <f>E17+E19+E21</f>
        <v>54.1</v>
      </c>
      <c r="F16" s="8">
        <f t="shared" si="0"/>
        <v>100</v>
      </c>
      <c r="G16" s="8">
        <f t="shared" si="1"/>
        <v>0</v>
      </c>
      <c r="H16" s="154"/>
      <c r="I16" s="129"/>
    </row>
    <row r="17" spans="1:9" s="57" customFormat="1" ht="25.5" customHeight="1" hidden="1">
      <c r="A17" s="2" t="s">
        <v>320</v>
      </c>
      <c r="B17" s="3"/>
      <c r="C17" s="30"/>
      <c r="D17" s="219">
        <f>D18</f>
        <v>0</v>
      </c>
      <c r="E17" s="219">
        <f>E18</f>
        <v>0</v>
      </c>
      <c r="F17" s="8" t="e">
        <f t="shared" si="0"/>
        <v>#DIV/0!</v>
      </c>
      <c r="G17" s="8">
        <f t="shared" si="1"/>
        <v>0</v>
      </c>
      <c r="H17" s="154"/>
      <c r="I17" s="129"/>
    </row>
    <row r="18" spans="1:9" s="57" customFormat="1" ht="17.25" customHeight="1" hidden="1">
      <c r="A18" s="2"/>
      <c r="B18" s="17" t="s">
        <v>8</v>
      </c>
      <c r="C18" s="16" t="s">
        <v>25</v>
      </c>
      <c r="D18" s="219">
        <v>0</v>
      </c>
      <c r="E18" s="219">
        <v>0</v>
      </c>
      <c r="F18" s="8" t="e">
        <f t="shared" si="0"/>
        <v>#DIV/0!</v>
      </c>
      <c r="G18" s="8">
        <f t="shared" si="1"/>
        <v>0</v>
      </c>
      <c r="H18" s="154"/>
      <c r="I18" s="129"/>
    </row>
    <row r="19" spans="1:9" s="57" customFormat="1" ht="26.25" customHeight="1">
      <c r="A19" s="2" t="s">
        <v>321</v>
      </c>
      <c r="B19" s="3"/>
      <c r="C19" s="122" t="s">
        <v>690</v>
      </c>
      <c r="D19" s="219">
        <f>D20</f>
        <v>50</v>
      </c>
      <c r="E19" s="219">
        <f>E20</f>
        <v>50</v>
      </c>
      <c r="F19" s="8">
        <f t="shared" si="0"/>
        <v>100</v>
      </c>
      <c r="G19" s="8">
        <f t="shared" si="1"/>
        <v>0</v>
      </c>
      <c r="H19" s="154"/>
      <c r="I19" s="129"/>
    </row>
    <row r="20" spans="1:9" s="57" customFormat="1" ht="15.75" customHeight="1">
      <c r="A20" s="2"/>
      <c r="B20" s="17" t="s">
        <v>8</v>
      </c>
      <c r="C20" s="16" t="s">
        <v>25</v>
      </c>
      <c r="D20" s="219">
        <v>50</v>
      </c>
      <c r="E20" s="219">
        <v>50</v>
      </c>
      <c r="F20" s="8">
        <f t="shared" si="0"/>
        <v>100</v>
      </c>
      <c r="G20" s="8">
        <f t="shared" si="1"/>
        <v>0</v>
      </c>
      <c r="H20" s="154"/>
      <c r="I20" s="129"/>
    </row>
    <row r="21" spans="1:9" s="57" customFormat="1" ht="27.75" customHeight="1">
      <c r="A21" s="2" t="s">
        <v>659</v>
      </c>
      <c r="B21" s="17"/>
      <c r="C21" s="16" t="s">
        <v>784</v>
      </c>
      <c r="D21" s="219">
        <f>D22</f>
        <v>4.1</v>
      </c>
      <c r="E21" s="219">
        <f>E22</f>
        <v>4.1</v>
      </c>
      <c r="F21" s="8">
        <f t="shared" si="0"/>
        <v>100</v>
      </c>
      <c r="G21" s="8">
        <f t="shared" si="1"/>
        <v>0</v>
      </c>
      <c r="H21" s="154"/>
      <c r="I21" s="129"/>
    </row>
    <row r="22" spans="1:9" s="57" customFormat="1" ht="16.5" customHeight="1">
      <c r="A22" s="2"/>
      <c r="B22" s="17" t="s">
        <v>8</v>
      </c>
      <c r="C22" s="16" t="s">
        <v>25</v>
      </c>
      <c r="D22" s="219">
        <v>4.1</v>
      </c>
      <c r="E22" s="219">
        <v>4.1</v>
      </c>
      <c r="F22" s="8">
        <f t="shared" si="0"/>
        <v>100</v>
      </c>
      <c r="G22" s="8">
        <f t="shared" si="1"/>
        <v>0</v>
      </c>
      <c r="H22" s="154"/>
      <c r="I22" s="129"/>
    </row>
    <row r="23" spans="1:9" s="57" customFormat="1" ht="23.25" customHeight="1">
      <c r="A23" s="2" t="s">
        <v>322</v>
      </c>
      <c r="B23" s="3"/>
      <c r="C23" s="30" t="s">
        <v>691</v>
      </c>
      <c r="D23" s="219">
        <f>D24+D26+D28</f>
        <v>19</v>
      </c>
      <c r="E23" s="219">
        <f>E24+E26+E28</f>
        <v>19</v>
      </c>
      <c r="F23" s="8">
        <f t="shared" si="0"/>
        <v>100</v>
      </c>
      <c r="G23" s="8">
        <f t="shared" si="1"/>
        <v>0</v>
      </c>
      <c r="H23" s="154"/>
      <c r="I23" s="129"/>
    </row>
    <row r="24" spans="1:9" s="57" customFormat="1" ht="24.75" customHeight="1">
      <c r="A24" s="2" t="s">
        <v>323</v>
      </c>
      <c r="B24" s="3"/>
      <c r="C24" s="30" t="s">
        <v>692</v>
      </c>
      <c r="D24" s="219">
        <f>D25</f>
        <v>15</v>
      </c>
      <c r="E24" s="219">
        <f>E25</f>
        <v>15</v>
      </c>
      <c r="F24" s="8">
        <f t="shared" si="0"/>
        <v>100</v>
      </c>
      <c r="G24" s="8">
        <f t="shared" si="1"/>
        <v>0</v>
      </c>
      <c r="H24" s="154"/>
      <c r="I24" s="129"/>
    </row>
    <row r="25" spans="1:9" s="57" customFormat="1" ht="15" customHeight="1">
      <c r="A25" s="2"/>
      <c r="B25" s="17" t="s">
        <v>8</v>
      </c>
      <c r="C25" s="16" t="s">
        <v>25</v>
      </c>
      <c r="D25" s="219">
        <v>15</v>
      </c>
      <c r="E25" s="219">
        <v>15</v>
      </c>
      <c r="F25" s="8">
        <f t="shared" si="0"/>
        <v>100</v>
      </c>
      <c r="G25" s="8">
        <f t="shared" si="1"/>
        <v>0</v>
      </c>
      <c r="H25" s="154"/>
      <c r="I25" s="129"/>
    </row>
    <row r="26" spans="1:9" s="57" customFormat="1" ht="16.5" customHeight="1">
      <c r="A26" s="2" t="s">
        <v>324</v>
      </c>
      <c r="B26" s="3"/>
      <c r="C26" s="30" t="s">
        <v>693</v>
      </c>
      <c r="D26" s="219">
        <f>D27</f>
        <v>4</v>
      </c>
      <c r="E26" s="219">
        <f>E27</f>
        <v>4</v>
      </c>
      <c r="F26" s="8">
        <f t="shared" si="0"/>
        <v>100</v>
      </c>
      <c r="G26" s="8">
        <f t="shared" si="1"/>
        <v>0</v>
      </c>
      <c r="H26" s="154"/>
      <c r="I26" s="129"/>
    </row>
    <row r="27" spans="1:9" s="57" customFormat="1" ht="15" customHeight="1">
      <c r="A27" s="123"/>
      <c r="B27" s="17" t="s">
        <v>8</v>
      </c>
      <c r="C27" s="16" t="s">
        <v>25</v>
      </c>
      <c r="D27" s="219">
        <v>4</v>
      </c>
      <c r="E27" s="219">
        <v>4</v>
      </c>
      <c r="F27" s="8">
        <f t="shared" si="0"/>
        <v>100</v>
      </c>
      <c r="G27" s="8">
        <f t="shared" si="1"/>
        <v>0</v>
      </c>
      <c r="H27" s="154"/>
      <c r="I27" s="129"/>
    </row>
    <row r="28" spans="1:9" s="57" customFormat="1" ht="12.75" hidden="1">
      <c r="A28" s="2" t="s">
        <v>325</v>
      </c>
      <c r="B28" s="3"/>
      <c r="C28" s="30"/>
      <c r="D28" s="219">
        <f>D29</f>
        <v>0</v>
      </c>
      <c r="E28" s="219">
        <f>E29</f>
        <v>0</v>
      </c>
      <c r="F28" s="7" t="e">
        <f t="shared" si="0"/>
        <v>#DIV/0!</v>
      </c>
      <c r="G28" s="7">
        <f t="shared" si="1"/>
        <v>0</v>
      </c>
      <c r="H28" s="154"/>
      <c r="I28" s="129"/>
    </row>
    <row r="29" spans="1:9" s="57" customFormat="1" ht="22.5" hidden="1">
      <c r="A29" s="2"/>
      <c r="B29" s="17" t="s">
        <v>8</v>
      </c>
      <c r="C29" s="16" t="s">
        <v>25</v>
      </c>
      <c r="D29" s="219">
        <v>0</v>
      </c>
      <c r="E29" s="219">
        <v>0</v>
      </c>
      <c r="F29" s="7" t="e">
        <f t="shared" si="0"/>
        <v>#DIV/0!</v>
      </c>
      <c r="G29" s="7">
        <f t="shared" si="1"/>
        <v>0</v>
      </c>
      <c r="H29" s="154"/>
      <c r="I29" s="129"/>
    </row>
    <row r="30" spans="1:9" s="57" customFormat="1" ht="17.25" customHeight="1">
      <c r="A30" s="2" t="s">
        <v>326</v>
      </c>
      <c r="B30" s="3"/>
      <c r="C30" s="5" t="s">
        <v>832</v>
      </c>
      <c r="D30" s="218">
        <f aca="true" t="shared" si="2" ref="D30:E32">D31</f>
        <v>10</v>
      </c>
      <c r="E30" s="218">
        <f t="shared" si="2"/>
        <v>10</v>
      </c>
      <c r="F30" s="7">
        <f t="shared" si="0"/>
        <v>100</v>
      </c>
      <c r="G30" s="7">
        <f t="shared" si="1"/>
        <v>0</v>
      </c>
      <c r="H30" s="154"/>
      <c r="I30" s="129"/>
    </row>
    <row r="31" spans="1:9" s="57" customFormat="1" ht="24" customHeight="1">
      <c r="A31" s="2" t="s">
        <v>327</v>
      </c>
      <c r="B31" s="3"/>
      <c r="C31" s="30" t="s">
        <v>694</v>
      </c>
      <c r="D31" s="219">
        <f t="shared" si="2"/>
        <v>10</v>
      </c>
      <c r="E31" s="219">
        <f t="shared" si="2"/>
        <v>10</v>
      </c>
      <c r="F31" s="8">
        <f t="shared" si="0"/>
        <v>100</v>
      </c>
      <c r="G31" s="8">
        <f t="shared" si="1"/>
        <v>0</v>
      </c>
      <c r="H31" s="154"/>
      <c r="I31" s="129"/>
    </row>
    <row r="32" spans="1:9" s="57" customFormat="1" ht="25.5" customHeight="1">
      <c r="A32" s="2" t="s">
        <v>328</v>
      </c>
      <c r="B32" s="3"/>
      <c r="C32" s="30" t="s">
        <v>695</v>
      </c>
      <c r="D32" s="219">
        <f t="shared" si="2"/>
        <v>10</v>
      </c>
      <c r="E32" s="219">
        <f t="shared" si="2"/>
        <v>10</v>
      </c>
      <c r="F32" s="8">
        <f t="shared" si="0"/>
        <v>100</v>
      </c>
      <c r="G32" s="8">
        <f t="shared" si="1"/>
        <v>0</v>
      </c>
      <c r="H32" s="154"/>
      <c r="I32" s="129"/>
    </row>
    <row r="33" spans="1:9" s="57" customFormat="1" ht="14.25" customHeight="1">
      <c r="A33" s="2"/>
      <c r="B33" s="17" t="s">
        <v>8</v>
      </c>
      <c r="C33" s="16" t="s">
        <v>25</v>
      </c>
      <c r="D33" s="219">
        <v>10</v>
      </c>
      <c r="E33" s="219">
        <v>10</v>
      </c>
      <c r="F33" s="8">
        <f t="shared" si="0"/>
        <v>100</v>
      </c>
      <c r="G33" s="8">
        <f t="shared" si="1"/>
        <v>0</v>
      </c>
      <c r="H33" s="154"/>
      <c r="I33" s="129"/>
    </row>
    <row r="34" spans="1:9" s="57" customFormat="1" ht="35.25" customHeight="1">
      <c r="A34" s="2" t="s">
        <v>329</v>
      </c>
      <c r="B34" s="17"/>
      <c r="C34" s="130" t="s">
        <v>330</v>
      </c>
      <c r="D34" s="218">
        <f>D35+D40</f>
        <v>5</v>
      </c>
      <c r="E34" s="218">
        <f>E35+E40</f>
        <v>5</v>
      </c>
      <c r="F34" s="7">
        <f t="shared" si="0"/>
        <v>100</v>
      </c>
      <c r="G34" s="7">
        <f t="shared" si="1"/>
        <v>0</v>
      </c>
      <c r="H34" s="154"/>
      <c r="I34" s="129"/>
    </row>
    <row r="35" spans="1:9" s="57" customFormat="1" ht="15.75" customHeight="1">
      <c r="A35" s="2" t="s">
        <v>331</v>
      </c>
      <c r="B35" s="17"/>
      <c r="C35" s="16" t="s">
        <v>786</v>
      </c>
      <c r="D35" s="219">
        <f>D36+D38</f>
        <v>2.5</v>
      </c>
      <c r="E35" s="219">
        <f>E36+E38</f>
        <v>2.5</v>
      </c>
      <c r="F35" s="8">
        <f t="shared" si="0"/>
        <v>100</v>
      </c>
      <c r="G35" s="8">
        <f t="shared" si="1"/>
        <v>0</v>
      </c>
      <c r="H35" s="154"/>
      <c r="I35" s="129"/>
    </row>
    <row r="36" spans="1:9" s="57" customFormat="1" ht="24.75" customHeight="1" hidden="1">
      <c r="A36" s="2" t="s">
        <v>332</v>
      </c>
      <c r="B36" s="17"/>
      <c r="C36" s="16"/>
      <c r="D36" s="219">
        <f>D37</f>
        <v>0</v>
      </c>
      <c r="E36" s="219">
        <f>E37</f>
        <v>0</v>
      </c>
      <c r="F36" s="8" t="e">
        <f t="shared" si="0"/>
        <v>#DIV/0!</v>
      </c>
      <c r="G36" s="8">
        <f t="shared" si="1"/>
        <v>0</v>
      </c>
      <c r="H36" s="154"/>
      <c r="I36" s="129"/>
    </row>
    <row r="37" spans="1:9" s="57" customFormat="1" ht="14.25" customHeight="1" hidden="1">
      <c r="A37" s="2"/>
      <c r="B37" s="17" t="s">
        <v>8</v>
      </c>
      <c r="C37" s="16" t="s">
        <v>25</v>
      </c>
      <c r="D37" s="219">
        <v>0</v>
      </c>
      <c r="E37" s="219">
        <v>0</v>
      </c>
      <c r="F37" s="8" t="e">
        <f t="shared" si="0"/>
        <v>#DIV/0!</v>
      </c>
      <c r="G37" s="8">
        <f t="shared" si="1"/>
        <v>0</v>
      </c>
      <c r="H37" s="154"/>
      <c r="I37" s="129"/>
    </row>
    <row r="38" spans="1:9" s="57" customFormat="1" ht="24.75" customHeight="1">
      <c r="A38" s="2" t="s">
        <v>333</v>
      </c>
      <c r="B38" s="17"/>
      <c r="C38" s="16" t="s">
        <v>785</v>
      </c>
      <c r="D38" s="219">
        <f>D39</f>
        <v>2.5</v>
      </c>
      <c r="E38" s="219">
        <f>E39</f>
        <v>2.5</v>
      </c>
      <c r="F38" s="8">
        <f t="shared" si="0"/>
        <v>100</v>
      </c>
      <c r="G38" s="8">
        <f t="shared" si="1"/>
        <v>0</v>
      </c>
      <c r="H38" s="154"/>
      <c r="I38" s="129"/>
    </row>
    <row r="39" spans="1:9" s="57" customFormat="1" ht="14.25" customHeight="1">
      <c r="A39" s="2"/>
      <c r="B39" s="17" t="s">
        <v>8</v>
      </c>
      <c r="C39" s="16" t="s">
        <v>25</v>
      </c>
      <c r="D39" s="219">
        <v>2.5</v>
      </c>
      <c r="E39" s="219">
        <v>2.5</v>
      </c>
      <c r="F39" s="8">
        <f t="shared" si="0"/>
        <v>100</v>
      </c>
      <c r="G39" s="8">
        <f t="shared" si="1"/>
        <v>0</v>
      </c>
      <c r="H39" s="154"/>
      <c r="I39" s="129"/>
    </row>
    <row r="40" spans="1:9" s="57" customFormat="1" ht="25.5" customHeight="1">
      <c r="A40" s="2" t="s">
        <v>334</v>
      </c>
      <c r="B40" s="17"/>
      <c r="C40" s="16" t="s">
        <v>787</v>
      </c>
      <c r="D40" s="219">
        <f>D41+D43</f>
        <v>2.5</v>
      </c>
      <c r="E40" s="219">
        <f>E41+E43</f>
        <v>2.5</v>
      </c>
      <c r="F40" s="8">
        <f t="shared" si="0"/>
        <v>100</v>
      </c>
      <c r="G40" s="8">
        <f t="shared" si="1"/>
        <v>0</v>
      </c>
      <c r="H40" s="154"/>
      <c r="I40" s="129"/>
    </row>
    <row r="41" spans="1:9" s="57" customFormat="1" ht="25.5" customHeight="1" hidden="1">
      <c r="A41" s="2" t="s">
        <v>335</v>
      </c>
      <c r="B41" s="17"/>
      <c r="C41" s="16"/>
      <c r="D41" s="219">
        <f>D42</f>
        <v>0</v>
      </c>
      <c r="E41" s="219">
        <f>E42</f>
        <v>0</v>
      </c>
      <c r="F41" s="8" t="e">
        <f t="shared" si="0"/>
        <v>#DIV/0!</v>
      </c>
      <c r="G41" s="8">
        <f t="shared" si="1"/>
        <v>0</v>
      </c>
      <c r="H41" s="154"/>
      <c r="I41" s="129"/>
    </row>
    <row r="42" spans="1:9" s="57" customFormat="1" ht="12" customHeight="1" hidden="1">
      <c r="A42" s="2"/>
      <c r="B42" s="17" t="s">
        <v>8</v>
      </c>
      <c r="C42" s="16" t="s">
        <v>25</v>
      </c>
      <c r="D42" s="219">
        <v>0</v>
      </c>
      <c r="E42" s="219">
        <v>0</v>
      </c>
      <c r="F42" s="8" t="e">
        <f t="shared" si="0"/>
        <v>#DIV/0!</v>
      </c>
      <c r="G42" s="8">
        <f t="shared" si="1"/>
        <v>0</v>
      </c>
      <c r="H42" s="154"/>
      <c r="I42" s="129"/>
    </row>
    <row r="43" spans="1:9" s="57" customFormat="1" ht="36.75" customHeight="1">
      <c r="A43" s="2" t="s">
        <v>336</v>
      </c>
      <c r="B43" s="17"/>
      <c r="C43" s="16" t="s">
        <v>788</v>
      </c>
      <c r="D43" s="219">
        <f>D44</f>
        <v>2.5</v>
      </c>
      <c r="E43" s="219">
        <f>E44</f>
        <v>2.5</v>
      </c>
      <c r="F43" s="8">
        <f t="shared" si="0"/>
        <v>100</v>
      </c>
      <c r="G43" s="8">
        <f t="shared" si="1"/>
        <v>0</v>
      </c>
      <c r="H43" s="154"/>
      <c r="I43" s="129"/>
    </row>
    <row r="44" spans="1:9" s="57" customFormat="1" ht="13.5" customHeight="1">
      <c r="A44" s="2"/>
      <c r="B44" s="17" t="s">
        <v>8</v>
      </c>
      <c r="C44" s="16" t="s">
        <v>25</v>
      </c>
      <c r="D44" s="219">
        <v>2.5</v>
      </c>
      <c r="E44" s="219">
        <v>2.5</v>
      </c>
      <c r="F44" s="8">
        <f t="shared" si="0"/>
        <v>100</v>
      </c>
      <c r="G44" s="8">
        <f t="shared" si="1"/>
        <v>0</v>
      </c>
      <c r="H44" s="154"/>
      <c r="I44" s="129"/>
    </row>
    <row r="45" spans="1:9" s="57" customFormat="1" ht="26.25" customHeight="1">
      <c r="A45" s="2" t="s">
        <v>337</v>
      </c>
      <c r="B45" s="17"/>
      <c r="C45" s="130" t="s">
        <v>338</v>
      </c>
      <c r="D45" s="218">
        <f>D46+D51</f>
        <v>2.6</v>
      </c>
      <c r="E45" s="218">
        <f>E46+E51</f>
        <v>2.5</v>
      </c>
      <c r="F45" s="7">
        <f t="shared" si="0"/>
        <v>96.15384615384615</v>
      </c>
      <c r="G45" s="7">
        <f t="shared" si="1"/>
        <v>-0.10000000000000009</v>
      </c>
      <c r="H45" s="154"/>
      <c r="I45" s="129"/>
    </row>
    <row r="46" spans="1:9" s="57" customFormat="1" ht="22.5" customHeight="1">
      <c r="A46" s="2" t="s">
        <v>339</v>
      </c>
      <c r="B46" s="17"/>
      <c r="C46" s="16" t="s">
        <v>789</v>
      </c>
      <c r="D46" s="219">
        <f>D49</f>
        <v>2.5</v>
      </c>
      <c r="E46" s="219">
        <f>E49</f>
        <v>2.5</v>
      </c>
      <c r="F46" s="8">
        <f t="shared" si="0"/>
        <v>100</v>
      </c>
      <c r="G46" s="8">
        <f t="shared" si="1"/>
        <v>0</v>
      </c>
      <c r="H46" s="154"/>
      <c r="I46" s="129"/>
    </row>
    <row r="47" spans="1:9" s="57" customFormat="1" ht="23.25" customHeight="1" hidden="1">
      <c r="A47" s="2" t="s">
        <v>340</v>
      </c>
      <c r="B47" s="17"/>
      <c r="C47" s="16"/>
      <c r="D47" s="219">
        <f>D48</f>
        <v>0</v>
      </c>
      <c r="E47" s="219">
        <f>E48</f>
        <v>0</v>
      </c>
      <c r="F47" s="8" t="e">
        <f t="shared" si="0"/>
        <v>#DIV/0!</v>
      </c>
      <c r="G47" s="8">
        <f t="shared" si="1"/>
        <v>0</v>
      </c>
      <c r="H47" s="154"/>
      <c r="I47" s="129"/>
    </row>
    <row r="48" spans="1:9" s="57" customFormat="1" ht="14.25" customHeight="1" hidden="1">
      <c r="A48" s="2"/>
      <c r="B48" s="17" t="s">
        <v>8</v>
      </c>
      <c r="C48" s="16" t="s">
        <v>25</v>
      </c>
      <c r="D48" s="219">
        <v>0</v>
      </c>
      <c r="E48" s="219">
        <v>0</v>
      </c>
      <c r="F48" s="8" t="e">
        <f t="shared" si="0"/>
        <v>#DIV/0!</v>
      </c>
      <c r="G48" s="8">
        <f t="shared" si="1"/>
        <v>0</v>
      </c>
      <c r="H48" s="154"/>
      <c r="I48" s="129"/>
    </row>
    <row r="49" spans="1:9" s="57" customFormat="1" ht="27" customHeight="1">
      <c r="A49" s="2" t="s">
        <v>341</v>
      </c>
      <c r="B49" s="17"/>
      <c r="C49" s="16" t="s">
        <v>790</v>
      </c>
      <c r="D49" s="219">
        <f>D50</f>
        <v>2.5</v>
      </c>
      <c r="E49" s="219">
        <f>E50</f>
        <v>2.5</v>
      </c>
      <c r="F49" s="8">
        <f t="shared" si="0"/>
        <v>100</v>
      </c>
      <c r="G49" s="8">
        <f t="shared" si="1"/>
        <v>0</v>
      </c>
      <c r="H49" s="154"/>
      <c r="I49" s="129"/>
    </row>
    <row r="50" spans="1:9" s="57" customFormat="1" ht="13.5" customHeight="1">
      <c r="A50" s="2"/>
      <c r="B50" s="17" t="s">
        <v>8</v>
      </c>
      <c r="C50" s="16" t="s">
        <v>25</v>
      </c>
      <c r="D50" s="219">
        <v>2.5</v>
      </c>
      <c r="E50" s="219">
        <v>2.5</v>
      </c>
      <c r="F50" s="8">
        <f t="shared" si="0"/>
        <v>100</v>
      </c>
      <c r="G50" s="8">
        <f t="shared" si="1"/>
        <v>0</v>
      </c>
      <c r="H50" s="154"/>
      <c r="I50" s="129"/>
    </row>
    <row r="51" spans="1:9" s="57" customFormat="1" ht="50.25" customHeight="1">
      <c r="A51" s="2" t="s">
        <v>342</v>
      </c>
      <c r="B51" s="17"/>
      <c r="C51" s="16" t="s">
        <v>343</v>
      </c>
      <c r="D51" s="219">
        <f>D52</f>
        <v>0.1</v>
      </c>
      <c r="E51" s="219">
        <f>E52</f>
        <v>0</v>
      </c>
      <c r="F51" s="8">
        <f t="shared" si="0"/>
        <v>0</v>
      </c>
      <c r="G51" s="8">
        <f t="shared" si="1"/>
        <v>-0.1</v>
      </c>
      <c r="H51" s="154"/>
      <c r="I51" s="129"/>
    </row>
    <row r="52" spans="1:9" s="57" customFormat="1" ht="39.75" customHeight="1">
      <c r="A52" s="2" t="s">
        <v>344</v>
      </c>
      <c r="B52" s="17"/>
      <c r="C52" s="16" t="s">
        <v>821</v>
      </c>
      <c r="D52" s="219">
        <f>D53</f>
        <v>0.1</v>
      </c>
      <c r="E52" s="219">
        <v>0</v>
      </c>
      <c r="F52" s="8">
        <f t="shared" si="0"/>
        <v>0</v>
      </c>
      <c r="G52" s="8">
        <f t="shared" si="1"/>
        <v>-0.1</v>
      </c>
      <c r="H52" s="154"/>
      <c r="I52" s="129"/>
    </row>
    <row r="53" spans="1:9" s="57" customFormat="1" ht="13.5" customHeight="1">
      <c r="A53" s="2"/>
      <c r="B53" s="17" t="s">
        <v>8</v>
      </c>
      <c r="C53" s="16" t="s">
        <v>25</v>
      </c>
      <c r="D53" s="219">
        <v>0.1</v>
      </c>
      <c r="E53" s="219">
        <v>0</v>
      </c>
      <c r="F53" s="8">
        <f t="shared" si="0"/>
        <v>0</v>
      </c>
      <c r="G53" s="8">
        <f t="shared" si="1"/>
        <v>-0.1</v>
      </c>
      <c r="H53" s="154"/>
      <c r="I53" s="129"/>
    </row>
    <row r="54" spans="1:9" s="57" customFormat="1" ht="24" customHeight="1">
      <c r="A54" s="2" t="s">
        <v>345</v>
      </c>
      <c r="B54" s="17"/>
      <c r="C54" s="130" t="s">
        <v>346</v>
      </c>
      <c r="D54" s="218">
        <f>D55</f>
        <v>2.9</v>
      </c>
      <c r="E54" s="218">
        <f>E55</f>
        <v>2.5</v>
      </c>
      <c r="F54" s="7">
        <f t="shared" si="0"/>
        <v>86.20689655172414</v>
      </c>
      <c r="G54" s="7">
        <f t="shared" si="1"/>
        <v>-0.3999999999999999</v>
      </c>
      <c r="H54" s="154"/>
      <c r="I54" s="129"/>
    </row>
    <row r="55" spans="1:9" s="57" customFormat="1" ht="36" customHeight="1">
      <c r="A55" s="2" t="s">
        <v>347</v>
      </c>
      <c r="B55" s="17"/>
      <c r="C55" s="16" t="s">
        <v>348</v>
      </c>
      <c r="D55" s="219">
        <f>D56+D58+D60</f>
        <v>2.9</v>
      </c>
      <c r="E55" s="219">
        <f>E56+E58+E60</f>
        <v>2.5</v>
      </c>
      <c r="F55" s="8">
        <f t="shared" si="0"/>
        <v>86.20689655172414</v>
      </c>
      <c r="G55" s="8">
        <f t="shared" si="1"/>
        <v>-0.3999999999999999</v>
      </c>
      <c r="H55" s="154"/>
      <c r="I55" s="129"/>
    </row>
    <row r="56" spans="1:9" s="57" customFormat="1" ht="23.25" customHeight="1">
      <c r="A56" s="2" t="s">
        <v>349</v>
      </c>
      <c r="B56" s="17"/>
      <c r="C56" s="16" t="s">
        <v>350</v>
      </c>
      <c r="D56" s="219">
        <f>SUM(D57)</f>
        <v>0.4</v>
      </c>
      <c r="E56" s="219">
        <f>SUM(E57)</f>
        <v>0</v>
      </c>
      <c r="F56" s="8">
        <f t="shared" si="0"/>
        <v>0</v>
      </c>
      <c r="G56" s="8">
        <f t="shared" si="1"/>
        <v>-0.4</v>
      </c>
      <c r="H56" s="154"/>
      <c r="I56" s="129"/>
    </row>
    <row r="57" spans="1:9" s="57" customFormat="1" ht="13.5" customHeight="1">
      <c r="A57" s="2"/>
      <c r="B57" s="17" t="s">
        <v>8</v>
      </c>
      <c r="C57" s="16" t="s">
        <v>25</v>
      </c>
      <c r="D57" s="219">
        <v>0.4</v>
      </c>
      <c r="E57" s="219">
        <v>0</v>
      </c>
      <c r="F57" s="8">
        <f t="shared" si="0"/>
        <v>0</v>
      </c>
      <c r="G57" s="8">
        <f t="shared" si="1"/>
        <v>-0.4</v>
      </c>
      <c r="H57" s="154"/>
      <c r="I57" s="129"/>
    </row>
    <row r="58" spans="1:9" s="57" customFormat="1" ht="39.75" customHeight="1">
      <c r="A58" s="2" t="s">
        <v>351</v>
      </c>
      <c r="B58" s="17"/>
      <c r="C58" s="16" t="s">
        <v>791</v>
      </c>
      <c r="D58" s="219">
        <f>D59</f>
        <v>2.5</v>
      </c>
      <c r="E58" s="219">
        <f>E59</f>
        <v>2.5</v>
      </c>
      <c r="F58" s="8">
        <f t="shared" si="0"/>
        <v>100</v>
      </c>
      <c r="G58" s="8">
        <f t="shared" si="1"/>
        <v>0</v>
      </c>
      <c r="H58" s="154"/>
      <c r="I58" s="129"/>
    </row>
    <row r="59" spans="1:9" s="57" customFormat="1" ht="13.5" customHeight="1">
      <c r="A59" s="2"/>
      <c r="B59" s="17" t="s">
        <v>8</v>
      </c>
      <c r="C59" s="16" t="s">
        <v>25</v>
      </c>
      <c r="D59" s="219">
        <v>2.5</v>
      </c>
      <c r="E59" s="219">
        <v>2.5</v>
      </c>
      <c r="F59" s="8">
        <f t="shared" si="0"/>
        <v>100</v>
      </c>
      <c r="G59" s="8">
        <f t="shared" si="1"/>
        <v>0</v>
      </c>
      <c r="H59" s="154"/>
      <c r="I59" s="129"/>
    </row>
    <row r="60" spans="1:9" s="57" customFormat="1" ht="16.5" customHeight="1" hidden="1">
      <c r="A60" s="2" t="s">
        <v>352</v>
      </c>
      <c r="B60" s="17"/>
      <c r="C60" s="16"/>
      <c r="D60" s="219">
        <v>0</v>
      </c>
      <c r="E60" s="219">
        <v>0</v>
      </c>
      <c r="F60" s="7" t="e">
        <f t="shared" si="0"/>
        <v>#DIV/0!</v>
      </c>
      <c r="G60" s="7">
        <f t="shared" si="1"/>
        <v>0</v>
      </c>
      <c r="H60" s="154"/>
      <c r="I60" s="129"/>
    </row>
    <row r="61" spans="1:9" s="57" customFormat="1" ht="13.5" customHeight="1" hidden="1">
      <c r="A61" s="2"/>
      <c r="B61" s="17" t="s">
        <v>8</v>
      </c>
      <c r="C61" s="16" t="s">
        <v>25</v>
      </c>
      <c r="D61" s="219">
        <v>0</v>
      </c>
      <c r="E61" s="219">
        <v>0</v>
      </c>
      <c r="F61" s="7" t="e">
        <f t="shared" si="0"/>
        <v>#DIV/0!</v>
      </c>
      <c r="G61" s="7">
        <f t="shared" si="1"/>
        <v>0</v>
      </c>
      <c r="H61" s="154"/>
      <c r="I61" s="129"/>
    </row>
    <row r="62" spans="1:9" s="57" customFormat="1" ht="34.5" customHeight="1" hidden="1">
      <c r="A62" s="2" t="s">
        <v>583</v>
      </c>
      <c r="B62" s="17"/>
      <c r="C62" s="130" t="s">
        <v>582</v>
      </c>
      <c r="D62" s="218">
        <f aca="true" t="shared" si="3" ref="D62:E64">D63</f>
        <v>0</v>
      </c>
      <c r="E62" s="218">
        <f t="shared" si="3"/>
        <v>0</v>
      </c>
      <c r="F62" s="7" t="e">
        <f t="shared" si="0"/>
        <v>#DIV/0!</v>
      </c>
      <c r="G62" s="7">
        <f t="shared" si="1"/>
        <v>0</v>
      </c>
      <c r="H62" s="154"/>
      <c r="I62" s="129"/>
    </row>
    <row r="63" spans="1:9" s="57" customFormat="1" ht="13.5" customHeight="1" hidden="1">
      <c r="A63" s="2" t="s">
        <v>581</v>
      </c>
      <c r="B63" s="17"/>
      <c r="C63" s="16" t="s">
        <v>580</v>
      </c>
      <c r="D63" s="219">
        <f t="shared" si="3"/>
        <v>0</v>
      </c>
      <c r="E63" s="219">
        <f t="shared" si="3"/>
        <v>0</v>
      </c>
      <c r="F63" s="7" t="e">
        <f t="shared" si="0"/>
        <v>#DIV/0!</v>
      </c>
      <c r="G63" s="7">
        <f t="shared" si="1"/>
        <v>0</v>
      </c>
      <c r="H63" s="154"/>
      <c r="I63" s="129"/>
    </row>
    <row r="64" spans="1:9" s="57" customFormat="1" ht="13.5" customHeight="1" hidden="1">
      <c r="A64" s="2" t="s">
        <v>578</v>
      </c>
      <c r="B64" s="17"/>
      <c r="C64" s="16" t="s">
        <v>579</v>
      </c>
      <c r="D64" s="219">
        <f t="shared" si="3"/>
        <v>0</v>
      </c>
      <c r="E64" s="219">
        <f t="shared" si="3"/>
        <v>0</v>
      </c>
      <c r="F64" s="7" t="e">
        <f t="shared" si="0"/>
        <v>#DIV/0!</v>
      </c>
      <c r="G64" s="7">
        <f t="shared" si="1"/>
        <v>0</v>
      </c>
      <c r="H64" s="154"/>
      <c r="I64" s="129"/>
    </row>
    <row r="65" spans="1:9" s="57" customFormat="1" ht="13.5" customHeight="1" hidden="1">
      <c r="A65" s="2"/>
      <c r="B65" s="17" t="s">
        <v>8</v>
      </c>
      <c r="C65" s="16" t="s">
        <v>25</v>
      </c>
      <c r="D65" s="219">
        <v>0</v>
      </c>
      <c r="E65" s="219">
        <v>0</v>
      </c>
      <c r="F65" s="7" t="e">
        <f t="shared" si="0"/>
        <v>#DIV/0!</v>
      </c>
      <c r="G65" s="7">
        <f t="shared" si="1"/>
        <v>0</v>
      </c>
      <c r="H65" s="154"/>
      <c r="I65" s="129"/>
    </row>
    <row r="66" spans="1:9" s="57" customFormat="1" ht="22.5" customHeight="1">
      <c r="A66" s="2" t="s">
        <v>353</v>
      </c>
      <c r="B66" s="3"/>
      <c r="C66" s="5" t="s">
        <v>17</v>
      </c>
      <c r="D66" s="218">
        <f>D67+D96+D129</f>
        <v>9026.199999999999</v>
      </c>
      <c r="E66" s="218">
        <f>E67+E96+E129</f>
        <v>9025.6</v>
      </c>
      <c r="F66" s="7">
        <f t="shared" si="0"/>
        <v>99.99335268440763</v>
      </c>
      <c r="G66" s="7">
        <f t="shared" si="1"/>
        <v>-0.5999999999985448</v>
      </c>
      <c r="H66" s="154"/>
      <c r="I66" s="129"/>
    </row>
    <row r="67" spans="1:9" s="57" customFormat="1" ht="24" customHeight="1">
      <c r="A67" s="2" t="s">
        <v>354</v>
      </c>
      <c r="B67" s="3"/>
      <c r="C67" s="5" t="s">
        <v>646</v>
      </c>
      <c r="D67" s="218">
        <f>D68+D79</f>
        <v>7878.4</v>
      </c>
      <c r="E67" s="218">
        <f>E68+E79</f>
        <v>7877.9</v>
      </c>
      <c r="F67" s="7">
        <f>E67/D67*100</f>
        <v>99.99365353371243</v>
      </c>
      <c r="G67" s="7">
        <f t="shared" si="1"/>
        <v>-0.5</v>
      </c>
      <c r="H67" s="154"/>
      <c r="I67" s="129"/>
    </row>
    <row r="68" spans="1:9" s="57" customFormat="1" ht="24" customHeight="1">
      <c r="A68" s="2" t="s">
        <v>355</v>
      </c>
      <c r="B68" s="3"/>
      <c r="C68" s="30" t="s">
        <v>356</v>
      </c>
      <c r="D68" s="219">
        <f>D69+D77</f>
        <v>7553.5</v>
      </c>
      <c r="E68" s="219">
        <f>E69+E71+E73+E75+E77</f>
        <v>7553.299999999999</v>
      </c>
      <c r="F68" s="8">
        <f t="shared" si="0"/>
        <v>99.99735222082478</v>
      </c>
      <c r="G68" s="8">
        <f t="shared" si="1"/>
        <v>-0.2000000000007276</v>
      </c>
      <c r="H68" s="154"/>
      <c r="I68" s="129"/>
    </row>
    <row r="69" spans="1:9" s="57" customFormat="1" ht="36.75" customHeight="1">
      <c r="A69" s="2" t="s">
        <v>357</v>
      </c>
      <c r="B69" s="3"/>
      <c r="C69" s="122" t="s">
        <v>696</v>
      </c>
      <c r="D69" s="219">
        <f>D70</f>
        <v>7473.5</v>
      </c>
      <c r="E69" s="219">
        <f>E70</f>
        <v>7473.4</v>
      </c>
      <c r="F69" s="8">
        <f t="shared" si="0"/>
        <v>99.9986619388506</v>
      </c>
      <c r="G69" s="8">
        <f t="shared" si="1"/>
        <v>-0.1000000000003638</v>
      </c>
      <c r="H69" s="154"/>
      <c r="I69" s="129"/>
    </row>
    <row r="70" spans="1:9" s="57" customFormat="1" ht="15.75" customHeight="1">
      <c r="A70" s="2"/>
      <c r="B70" s="17" t="s">
        <v>8</v>
      </c>
      <c r="C70" s="16" t="s">
        <v>25</v>
      </c>
      <c r="D70" s="219">
        <v>7473.5</v>
      </c>
      <c r="E70" s="219">
        <v>7473.4</v>
      </c>
      <c r="F70" s="8">
        <f t="shared" si="0"/>
        <v>99.9986619388506</v>
      </c>
      <c r="G70" s="8">
        <f t="shared" si="1"/>
        <v>-0.1000000000003638</v>
      </c>
      <c r="H70" s="154"/>
      <c r="I70" s="129"/>
    </row>
    <row r="71" spans="1:9" s="57" customFormat="1" ht="25.5" customHeight="1" hidden="1">
      <c r="A71" s="2" t="s">
        <v>358</v>
      </c>
      <c r="B71" s="3"/>
      <c r="C71" s="122"/>
      <c r="D71" s="219">
        <f>D72</f>
        <v>0</v>
      </c>
      <c r="E71" s="219">
        <f>E72</f>
        <v>0</v>
      </c>
      <c r="F71" s="8" t="e">
        <f t="shared" si="0"/>
        <v>#DIV/0!</v>
      </c>
      <c r="G71" s="8">
        <f t="shared" si="1"/>
        <v>0</v>
      </c>
      <c r="H71" s="154"/>
      <c r="I71" s="129"/>
    </row>
    <row r="72" spans="1:9" s="57" customFormat="1" ht="22.5" hidden="1">
      <c r="A72" s="2"/>
      <c r="B72" s="17" t="s">
        <v>8</v>
      </c>
      <c r="C72" s="16" t="s">
        <v>25</v>
      </c>
      <c r="D72" s="219"/>
      <c r="E72" s="219"/>
      <c r="F72" s="8" t="e">
        <f t="shared" si="0"/>
        <v>#DIV/0!</v>
      </c>
      <c r="G72" s="8">
        <f t="shared" si="1"/>
        <v>0</v>
      </c>
      <c r="H72" s="154"/>
      <c r="I72" s="129"/>
    </row>
    <row r="73" spans="1:9" s="57" customFormat="1" ht="25.5" customHeight="1" hidden="1">
      <c r="A73" s="2" t="s">
        <v>359</v>
      </c>
      <c r="B73" s="3"/>
      <c r="C73" s="122"/>
      <c r="D73" s="219">
        <f>D74</f>
        <v>0</v>
      </c>
      <c r="E73" s="219">
        <f>E74</f>
        <v>0</v>
      </c>
      <c r="F73" s="8" t="e">
        <f t="shared" si="0"/>
        <v>#DIV/0!</v>
      </c>
      <c r="G73" s="8">
        <f t="shared" si="1"/>
        <v>0</v>
      </c>
      <c r="H73" s="154"/>
      <c r="I73" s="129"/>
    </row>
    <row r="74" spans="1:9" s="57" customFormat="1" ht="22.5" hidden="1">
      <c r="A74" s="2"/>
      <c r="B74" s="17" t="s">
        <v>8</v>
      </c>
      <c r="C74" s="16" t="s">
        <v>25</v>
      </c>
      <c r="D74" s="219">
        <v>0</v>
      </c>
      <c r="E74" s="219">
        <v>0</v>
      </c>
      <c r="F74" s="8" t="e">
        <f aca="true" t="shared" si="4" ref="F74:F146">E74/D74*100</f>
        <v>#DIV/0!</v>
      </c>
      <c r="G74" s="8">
        <f aca="true" t="shared" si="5" ref="G74:G146">E74-D74</f>
        <v>0</v>
      </c>
      <c r="H74" s="154"/>
      <c r="I74" s="129"/>
    </row>
    <row r="75" spans="1:9" s="57" customFormat="1" ht="27.75" customHeight="1" hidden="1">
      <c r="A75" s="2" t="s">
        <v>360</v>
      </c>
      <c r="B75" s="17"/>
      <c r="C75" s="16"/>
      <c r="D75" s="219">
        <f>D76</f>
        <v>0</v>
      </c>
      <c r="E75" s="219">
        <f>E76</f>
        <v>0</v>
      </c>
      <c r="F75" s="8" t="e">
        <f t="shared" si="4"/>
        <v>#DIV/0!</v>
      </c>
      <c r="G75" s="8">
        <f t="shared" si="5"/>
        <v>0</v>
      </c>
      <c r="H75" s="154"/>
      <c r="I75" s="129"/>
    </row>
    <row r="76" spans="1:9" s="57" customFormat="1" ht="22.5" hidden="1">
      <c r="A76" s="2"/>
      <c r="B76" s="17" t="s">
        <v>8</v>
      </c>
      <c r="C76" s="16" t="s">
        <v>25</v>
      </c>
      <c r="D76" s="219"/>
      <c r="E76" s="219"/>
      <c r="F76" s="8" t="e">
        <f t="shared" si="4"/>
        <v>#DIV/0!</v>
      </c>
      <c r="G76" s="8">
        <f t="shared" si="5"/>
        <v>0</v>
      </c>
      <c r="H76" s="154"/>
      <c r="I76" s="129"/>
    </row>
    <row r="77" spans="1:9" s="57" customFormat="1" ht="29.25" customHeight="1">
      <c r="A77" s="2" t="s">
        <v>584</v>
      </c>
      <c r="B77" s="17"/>
      <c r="C77" s="16" t="s">
        <v>602</v>
      </c>
      <c r="D77" s="219">
        <f>D78</f>
        <v>80</v>
      </c>
      <c r="E77" s="219">
        <v>79.9</v>
      </c>
      <c r="F77" s="8">
        <f t="shared" si="4"/>
        <v>99.875</v>
      </c>
      <c r="G77" s="8">
        <f t="shared" si="5"/>
        <v>-0.09999999999999432</v>
      </c>
      <c r="H77" s="154"/>
      <c r="I77" s="129"/>
    </row>
    <row r="78" spans="1:9" s="57" customFormat="1" ht="15.75" customHeight="1">
      <c r="A78" s="2"/>
      <c r="B78" s="17" t="s">
        <v>8</v>
      </c>
      <c r="C78" s="16" t="s">
        <v>25</v>
      </c>
      <c r="D78" s="219">
        <v>80</v>
      </c>
      <c r="E78" s="219">
        <v>79.9</v>
      </c>
      <c r="F78" s="8">
        <f t="shared" si="4"/>
        <v>99.875</v>
      </c>
      <c r="G78" s="8">
        <f t="shared" si="5"/>
        <v>-0.09999999999999432</v>
      </c>
      <c r="H78" s="154"/>
      <c r="I78" s="129"/>
    </row>
    <row r="79" spans="1:9" s="57" customFormat="1" ht="15.75" customHeight="1">
      <c r="A79" s="2" t="s">
        <v>361</v>
      </c>
      <c r="B79" s="2"/>
      <c r="C79" s="16" t="s">
        <v>743</v>
      </c>
      <c r="D79" s="219">
        <f>D82+D88+D92+D90+D94</f>
        <v>324.90000000000003</v>
      </c>
      <c r="E79" s="219">
        <f>E80+E82+E84+E86+E88+E90+E92+E94</f>
        <v>324.6</v>
      </c>
      <c r="F79" s="8">
        <f t="shared" si="4"/>
        <v>99.90766389658357</v>
      </c>
      <c r="G79" s="8">
        <f t="shared" si="5"/>
        <v>-0.30000000000001137</v>
      </c>
      <c r="H79" s="154"/>
      <c r="I79" s="129"/>
    </row>
    <row r="80" spans="1:9" s="57" customFormat="1" ht="15" customHeight="1" hidden="1">
      <c r="A80" s="2" t="s">
        <v>362</v>
      </c>
      <c r="B80" s="2"/>
      <c r="C80" s="16"/>
      <c r="D80" s="219">
        <f>D81</f>
        <v>0</v>
      </c>
      <c r="E80" s="219">
        <f>E81</f>
        <v>0</v>
      </c>
      <c r="F80" s="8" t="e">
        <f t="shared" si="4"/>
        <v>#DIV/0!</v>
      </c>
      <c r="G80" s="8">
        <f t="shared" si="5"/>
        <v>0</v>
      </c>
      <c r="H80" s="154"/>
      <c r="I80" s="129"/>
    </row>
    <row r="81" spans="1:9" s="57" customFormat="1" ht="15" customHeight="1" hidden="1">
      <c r="A81" s="2"/>
      <c r="B81" s="17" t="s">
        <v>8</v>
      </c>
      <c r="C81" s="16" t="s">
        <v>25</v>
      </c>
      <c r="D81" s="219">
        <v>0</v>
      </c>
      <c r="E81" s="219">
        <v>0</v>
      </c>
      <c r="F81" s="8" t="e">
        <f t="shared" si="4"/>
        <v>#DIV/0!</v>
      </c>
      <c r="G81" s="8">
        <f t="shared" si="5"/>
        <v>0</v>
      </c>
      <c r="H81" s="154"/>
      <c r="I81" s="129"/>
    </row>
    <row r="82" spans="1:9" s="57" customFormat="1" ht="15" customHeight="1">
      <c r="A82" s="2" t="s">
        <v>363</v>
      </c>
      <c r="B82" s="2"/>
      <c r="C82" s="16" t="s">
        <v>697</v>
      </c>
      <c r="D82" s="219">
        <f>D83</f>
        <v>200</v>
      </c>
      <c r="E82" s="219">
        <f>E83</f>
        <v>200</v>
      </c>
      <c r="F82" s="8">
        <f t="shared" si="4"/>
        <v>100</v>
      </c>
      <c r="G82" s="8">
        <f t="shared" si="5"/>
        <v>0</v>
      </c>
      <c r="H82" s="154"/>
      <c r="I82" s="129"/>
    </row>
    <row r="83" spans="1:9" s="57" customFormat="1" ht="15" customHeight="1">
      <c r="A83" s="2"/>
      <c r="B83" s="17" t="s">
        <v>8</v>
      </c>
      <c r="C83" s="16" t="s">
        <v>25</v>
      </c>
      <c r="D83" s="219">
        <v>200</v>
      </c>
      <c r="E83" s="219">
        <v>200</v>
      </c>
      <c r="F83" s="8">
        <f t="shared" si="4"/>
        <v>100</v>
      </c>
      <c r="G83" s="8">
        <f t="shared" si="5"/>
        <v>0</v>
      </c>
      <c r="H83" s="154"/>
      <c r="I83" s="129"/>
    </row>
    <row r="84" spans="1:9" s="57" customFormat="1" ht="15" customHeight="1" hidden="1">
      <c r="A84" s="2" t="s">
        <v>364</v>
      </c>
      <c r="B84" s="2"/>
      <c r="C84" s="16"/>
      <c r="D84" s="219">
        <f>D85</f>
        <v>0</v>
      </c>
      <c r="E84" s="219">
        <f>E85</f>
        <v>0</v>
      </c>
      <c r="F84" s="8" t="e">
        <f t="shared" si="4"/>
        <v>#DIV/0!</v>
      </c>
      <c r="G84" s="8">
        <f t="shared" si="5"/>
        <v>0</v>
      </c>
      <c r="H84" s="154"/>
      <c r="I84" s="129"/>
    </row>
    <row r="85" spans="1:9" s="57" customFormat="1" ht="15" customHeight="1" hidden="1">
      <c r="A85" s="2"/>
      <c r="B85" s="17" t="s">
        <v>8</v>
      </c>
      <c r="C85" s="16" t="s">
        <v>25</v>
      </c>
      <c r="D85" s="219">
        <v>0</v>
      </c>
      <c r="E85" s="219">
        <v>0</v>
      </c>
      <c r="F85" s="8" t="e">
        <f t="shared" si="4"/>
        <v>#DIV/0!</v>
      </c>
      <c r="G85" s="8">
        <f t="shared" si="5"/>
        <v>0</v>
      </c>
      <c r="H85" s="154"/>
      <c r="I85" s="129"/>
    </row>
    <row r="86" spans="1:9" s="57" customFormat="1" ht="15" customHeight="1" hidden="1">
      <c r="A86" s="2" t="s">
        <v>365</v>
      </c>
      <c r="B86" s="2"/>
      <c r="C86" s="16"/>
      <c r="D86" s="219">
        <f>D87</f>
        <v>0</v>
      </c>
      <c r="E86" s="219">
        <f>E87</f>
        <v>0</v>
      </c>
      <c r="F86" s="8" t="e">
        <f t="shared" si="4"/>
        <v>#DIV/0!</v>
      </c>
      <c r="G86" s="8">
        <f t="shared" si="5"/>
        <v>0</v>
      </c>
      <c r="H86" s="154"/>
      <c r="I86" s="129"/>
    </row>
    <row r="87" spans="1:9" s="57" customFormat="1" ht="15" customHeight="1" hidden="1">
      <c r="A87" s="2"/>
      <c r="B87" s="17" t="s">
        <v>8</v>
      </c>
      <c r="C87" s="16" t="s">
        <v>25</v>
      </c>
      <c r="D87" s="219">
        <v>0</v>
      </c>
      <c r="E87" s="219">
        <v>0</v>
      </c>
      <c r="F87" s="8" t="e">
        <f t="shared" si="4"/>
        <v>#DIV/0!</v>
      </c>
      <c r="G87" s="8">
        <f t="shared" si="5"/>
        <v>0</v>
      </c>
      <c r="H87" s="154"/>
      <c r="I87" s="129"/>
    </row>
    <row r="88" spans="1:9" s="57" customFormat="1" ht="15" customHeight="1">
      <c r="A88" s="2" t="s">
        <v>366</v>
      </c>
      <c r="B88" s="2"/>
      <c r="C88" s="16" t="s">
        <v>367</v>
      </c>
      <c r="D88" s="219">
        <f>D89</f>
        <v>43.5</v>
      </c>
      <c r="E88" s="219">
        <f>E89</f>
        <v>43.5</v>
      </c>
      <c r="F88" s="8">
        <f t="shared" si="4"/>
        <v>100</v>
      </c>
      <c r="G88" s="8">
        <f t="shared" si="5"/>
        <v>0</v>
      </c>
      <c r="H88" s="154"/>
      <c r="I88" s="129"/>
    </row>
    <row r="89" spans="1:9" s="57" customFormat="1" ht="16.5" customHeight="1">
      <c r="A89" s="2"/>
      <c r="B89" s="17" t="s">
        <v>8</v>
      </c>
      <c r="C89" s="16" t="s">
        <v>25</v>
      </c>
      <c r="D89" s="219">
        <v>43.5</v>
      </c>
      <c r="E89" s="219">
        <v>43.5</v>
      </c>
      <c r="F89" s="8">
        <f t="shared" si="4"/>
        <v>100</v>
      </c>
      <c r="G89" s="8">
        <f t="shared" si="5"/>
        <v>0</v>
      </c>
      <c r="H89" s="154"/>
      <c r="I89" s="129"/>
    </row>
    <row r="90" spans="1:9" s="57" customFormat="1" ht="15" customHeight="1">
      <c r="A90" s="2" t="s">
        <v>368</v>
      </c>
      <c r="B90" s="2"/>
      <c r="C90" s="16" t="s">
        <v>822</v>
      </c>
      <c r="D90" s="219">
        <f>D91</f>
        <v>0.1</v>
      </c>
      <c r="E90" s="219">
        <f>E91</f>
        <v>0</v>
      </c>
      <c r="F90" s="8">
        <f t="shared" si="4"/>
        <v>0</v>
      </c>
      <c r="G90" s="8">
        <f t="shared" si="5"/>
        <v>-0.1</v>
      </c>
      <c r="H90" s="154"/>
      <c r="I90" s="129"/>
    </row>
    <row r="91" spans="1:9" s="57" customFormat="1" ht="15" customHeight="1">
      <c r="A91" s="2"/>
      <c r="B91" s="17" t="s">
        <v>8</v>
      </c>
      <c r="C91" s="16" t="s">
        <v>25</v>
      </c>
      <c r="D91" s="219">
        <v>0.1</v>
      </c>
      <c r="E91" s="219">
        <v>0</v>
      </c>
      <c r="F91" s="8">
        <f t="shared" si="4"/>
        <v>0</v>
      </c>
      <c r="G91" s="8">
        <f t="shared" si="5"/>
        <v>-0.1</v>
      </c>
      <c r="H91" s="154"/>
      <c r="I91" s="129"/>
    </row>
    <row r="92" spans="1:9" s="57" customFormat="1" ht="15" customHeight="1">
      <c r="A92" s="2" t="s">
        <v>369</v>
      </c>
      <c r="B92" s="2"/>
      <c r="C92" s="16" t="s">
        <v>698</v>
      </c>
      <c r="D92" s="219">
        <f>D93</f>
        <v>81.2</v>
      </c>
      <c r="E92" s="219">
        <f>E93</f>
        <v>81.1</v>
      </c>
      <c r="F92" s="8">
        <f t="shared" si="4"/>
        <v>99.87684729064038</v>
      </c>
      <c r="G92" s="8">
        <f t="shared" si="5"/>
        <v>-0.10000000000000853</v>
      </c>
      <c r="H92" s="154"/>
      <c r="I92" s="129"/>
    </row>
    <row r="93" spans="1:9" s="57" customFormat="1" ht="15" customHeight="1">
      <c r="A93" s="2"/>
      <c r="B93" s="17" t="s">
        <v>8</v>
      </c>
      <c r="C93" s="16" t="s">
        <v>25</v>
      </c>
      <c r="D93" s="219">
        <v>81.2</v>
      </c>
      <c r="E93" s="219">
        <v>81.1</v>
      </c>
      <c r="F93" s="8">
        <f t="shared" si="4"/>
        <v>99.87684729064038</v>
      </c>
      <c r="G93" s="8">
        <f t="shared" si="5"/>
        <v>-0.10000000000000853</v>
      </c>
      <c r="H93" s="154"/>
      <c r="I93" s="129"/>
    </row>
    <row r="94" spans="1:9" s="57" customFormat="1" ht="15" customHeight="1">
      <c r="A94" s="2" t="s">
        <v>747</v>
      </c>
      <c r="B94" s="17"/>
      <c r="C94" s="16" t="s">
        <v>823</v>
      </c>
      <c r="D94" s="219">
        <f>D95</f>
        <v>0.1</v>
      </c>
      <c r="E94" s="219">
        <f>E95</f>
        <v>0</v>
      </c>
      <c r="F94" s="8">
        <f t="shared" si="4"/>
        <v>0</v>
      </c>
      <c r="G94" s="8">
        <f t="shared" si="5"/>
        <v>-0.1</v>
      </c>
      <c r="H94" s="154"/>
      <c r="I94" s="129"/>
    </row>
    <row r="95" spans="1:9" s="57" customFormat="1" ht="15" customHeight="1">
      <c r="A95" s="2"/>
      <c r="B95" s="17" t="s">
        <v>8</v>
      </c>
      <c r="C95" s="16" t="s">
        <v>25</v>
      </c>
      <c r="D95" s="219">
        <v>0.1</v>
      </c>
      <c r="E95" s="219">
        <v>0</v>
      </c>
      <c r="F95" s="8">
        <f t="shared" si="4"/>
        <v>0</v>
      </c>
      <c r="G95" s="8">
        <f t="shared" si="5"/>
        <v>-0.1</v>
      </c>
      <c r="H95" s="154"/>
      <c r="I95" s="129"/>
    </row>
    <row r="96" spans="1:9" s="57" customFormat="1" ht="33.75" customHeight="1">
      <c r="A96" s="2" t="s">
        <v>370</v>
      </c>
      <c r="B96" s="2"/>
      <c r="C96" s="130" t="s">
        <v>371</v>
      </c>
      <c r="D96" s="218">
        <f>D97+D117+D126</f>
        <v>1147.8</v>
      </c>
      <c r="E96" s="218">
        <f>E97+E117+E126</f>
        <v>1147.7</v>
      </c>
      <c r="F96" s="7">
        <f t="shared" si="4"/>
        <v>99.99128768078063</v>
      </c>
      <c r="G96" s="7">
        <f t="shared" si="5"/>
        <v>-0.09999999999990905</v>
      </c>
      <c r="H96" s="154"/>
      <c r="I96" s="129"/>
    </row>
    <row r="97" spans="1:9" s="57" customFormat="1" ht="25.5" customHeight="1">
      <c r="A97" s="2" t="s">
        <v>372</v>
      </c>
      <c r="B97" s="2"/>
      <c r="C97" s="30" t="s">
        <v>699</v>
      </c>
      <c r="D97" s="219">
        <f>D98+D100+D102+D104+D106+D108+D110+D114+D112</f>
        <v>1147.8</v>
      </c>
      <c r="E97" s="219">
        <f>E98+E100+E102+E104+E106+E108+E110+E114+E112</f>
        <v>1147.7</v>
      </c>
      <c r="F97" s="8">
        <f t="shared" si="4"/>
        <v>99.99128768078063</v>
      </c>
      <c r="G97" s="8">
        <f t="shared" si="5"/>
        <v>-0.09999999999990905</v>
      </c>
      <c r="H97" s="154"/>
      <c r="I97" s="129"/>
    </row>
    <row r="98" spans="1:9" s="57" customFormat="1" ht="27" customHeight="1" hidden="1">
      <c r="A98" s="2" t="s">
        <v>373</v>
      </c>
      <c r="B98" s="2"/>
      <c r="C98" s="122"/>
      <c r="D98" s="219">
        <f>D99</f>
        <v>0</v>
      </c>
      <c r="E98" s="219">
        <f>E99</f>
        <v>0</v>
      </c>
      <c r="F98" s="8" t="e">
        <f t="shared" si="4"/>
        <v>#DIV/0!</v>
      </c>
      <c r="G98" s="8">
        <f t="shared" si="5"/>
        <v>0</v>
      </c>
      <c r="H98" s="154"/>
      <c r="I98" s="129"/>
    </row>
    <row r="99" spans="1:9" s="57" customFormat="1" ht="22.5" hidden="1">
      <c r="A99" s="2"/>
      <c r="B99" s="17" t="s">
        <v>8</v>
      </c>
      <c r="C99" s="16" t="s">
        <v>25</v>
      </c>
      <c r="D99" s="219">
        <v>0</v>
      </c>
      <c r="E99" s="219">
        <v>0</v>
      </c>
      <c r="F99" s="8" t="e">
        <f t="shared" si="4"/>
        <v>#DIV/0!</v>
      </c>
      <c r="G99" s="8">
        <f t="shared" si="5"/>
        <v>0</v>
      </c>
      <c r="H99" s="154"/>
      <c r="I99" s="129"/>
    </row>
    <row r="100" spans="1:9" s="57" customFormat="1" ht="12.75" hidden="1">
      <c r="A100" s="2" t="s">
        <v>374</v>
      </c>
      <c r="B100" s="2"/>
      <c r="C100" s="16"/>
      <c r="D100" s="219">
        <f>D101</f>
        <v>0</v>
      </c>
      <c r="E100" s="219">
        <f>E101</f>
        <v>0</v>
      </c>
      <c r="F100" s="8" t="e">
        <f t="shared" si="4"/>
        <v>#DIV/0!</v>
      </c>
      <c r="G100" s="8">
        <f t="shared" si="5"/>
        <v>0</v>
      </c>
      <c r="H100" s="154"/>
      <c r="I100" s="129"/>
    </row>
    <row r="101" spans="1:9" s="57" customFormat="1" ht="22.5" hidden="1">
      <c r="A101" s="2"/>
      <c r="B101" s="17" t="s">
        <v>8</v>
      </c>
      <c r="C101" s="16" t="s">
        <v>25</v>
      </c>
      <c r="D101" s="219">
        <v>0</v>
      </c>
      <c r="E101" s="219">
        <v>0</v>
      </c>
      <c r="F101" s="8" t="e">
        <f t="shared" si="4"/>
        <v>#DIV/0!</v>
      </c>
      <c r="G101" s="8">
        <f t="shared" si="5"/>
        <v>0</v>
      </c>
      <c r="H101" s="154"/>
      <c r="I101" s="129"/>
    </row>
    <row r="102" spans="1:9" s="57" customFormat="1" ht="27" customHeight="1" hidden="1">
      <c r="A102" s="2" t="s">
        <v>375</v>
      </c>
      <c r="B102" s="2"/>
      <c r="C102" s="16"/>
      <c r="D102" s="219">
        <f>D103</f>
        <v>0</v>
      </c>
      <c r="E102" s="219">
        <f>E103</f>
        <v>0</v>
      </c>
      <c r="F102" s="8" t="e">
        <f t="shared" si="4"/>
        <v>#DIV/0!</v>
      </c>
      <c r="G102" s="8">
        <f t="shared" si="5"/>
        <v>0</v>
      </c>
      <c r="H102" s="154"/>
      <c r="I102" s="129"/>
    </row>
    <row r="103" spans="1:9" s="57" customFormat="1" ht="22.5" hidden="1">
      <c r="A103" s="2"/>
      <c r="B103" s="17" t="s">
        <v>8</v>
      </c>
      <c r="C103" s="16" t="s">
        <v>25</v>
      </c>
      <c r="D103" s="219">
        <v>0</v>
      </c>
      <c r="E103" s="219">
        <v>0</v>
      </c>
      <c r="F103" s="8" t="e">
        <f t="shared" si="4"/>
        <v>#DIV/0!</v>
      </c>
      <c r="G103" s="8">
        <f t="shared" si="5"/>
        <v>0</v>
      </c>
      <c r="H103" s="154"/>
      <c r="I103" s="129"/>
    </row>
    <row r="104" spans="1:9" s="57" customFormat="1" ht="27" customHeight="1">
      <c r="A104" s="2" t="s">
        <v>376</v>
      </c>
      <c r="B104" s="2"/>
      <c r="C104" s="122" t="s">
        <v>792</v>
      </c>
      <c r="D104" s="219">
        <f>D105</f>
        <v>893.1</v>
      </c>
      <c r="E104" s="219">
        <f>E105</f>
        <v>893.1</v>
      </c>
      <c r="F104" s="8">
        <f t="shared" si="4"/>
        <v>100</v>
      </c>
      <c r="G104" s="8">
        <f t="shared" si="5"/>
        <v>0</v>
      </c>
      <c r="H104" s="154"/>
      <c r="I104" s="129"/>
    </row>
    <row r="105" spans="1:9" s="57" customFormat="1" ht="16.5" customHeight="1">
      <c r="A105" s="2"/>
      <c r="B105" s="17" t="s">
        <v>8</v>
      </c>
      <c r="C105" s="16" t="s">
        <v>25</v>
      </c>
      <c r="D105" s="219">
        <v>893.1</v>
      </c>
      <c r="E105" s="219">
        <v>893.1</v>
      </c>
      <c r="F105" s="8">
        <f t="shared" si="4"/>
        <v>100</v>
      </c>
      <c r="G105" s="8">
        <f t="shared" si="5"/>
        <v>0</v>
      </c>
      <c r="H105" s="154"/>
      <c r="I105" s="129"/>
    </row>
    <row r="106" spans="1:9" s="57" customFormat="1" ht="12.75" hidden="1">
      <c r="A106" s="2" t="s">
        <v>377</v>
      </c>
      <c r="B106" s="17"/>
      <c r="C106" s="16"/>
      <c r="D106" s="219">
        <f>D107</f>
        <v>0</v>
      </c>
      <c r="E106" s="219">
        <f>E107</f>
        <v>0</v>
      </c>
      <c r="F106" s="8" t="e">
        <f t="shared" si="4"/>
        <v>#DIV/0!</v>
      </c>
      <c r="G106" s="8">
        <f t="shared" si="5"/>
        <v>0</v>
      </c>
      <c r="H106" s="154"/>
      <c r="I106" s="129"/>
    </row>
    <row r="107" spans="1:9" s="57" customFormat="1" ht="22.5" hidden="1">
      <c r="A107" s="2"/>
      <c r="B107" s="17" t="s">
        <v>8</v>
      </c>
      <c r="C107" s="16" t="s">
        <v>25</v>
      </c>
      <c r="D107" s="219">
        <v>0</v>
      </c>
      <c r="E107" s="219">
        <v>0</v>
      </c>
      <c r="F107" s="8" t="e">
        <f t="shared" si="4"/>
        <v>#DIV/0!</v>
      </c>
      <c r="G107" s="8">
        <f t="shared" si="5"/>
        <v>0</v>
      </c>
      <c r="H107" s="154"/>
      <c r="I107" s="129"/>
    </row>
    <row r="108" spans="1:9" s="57" customFormat="1" ht="12.75" hidden="1">
      <c r="A108" s="2" t="s">
        <v>378</v>
      </c>
      <c r="B108" s="17"/>
      <c r="C108" s="16"/>
      <c r="D108" s="219">
        <f>D109</f>
        <v>0</v>
      </c>
      <c r="E108" s="219">
        <f>E109</f>
        <v>0</v>
      </c>
      <c r="F108" s="8" t="e">
        <f t="shared" si="4"/>
        <v>#DIV/0!</v>
      </c>
      <c r="G108" s="8">
        <f t="shared" si="5"/>
        <v>0</v>
      </c>
      <c r="H108" s="154"/>
      <c r="I108" s="129"/>
    </row>
    <row r="109" spans="1:9" s="57" customFormat="1" ht="22.5" hidden="1">
      <c r="A109" s="2"/>
      <c r="B109" s="17" t="s">
        <v>8</v>
      </c>
      <c r="C109" s="16" t="s">
        <v>25</v>
      </c>
      <c r="D109" s="219">
        <v>0</v>
      </c>
      <c r="E109" s="219">
        <v>0</v>
      </c>
      <c r="F109" s="8" t="e">
        <f t="shared" si="4"/>
        <v>#DIV/0!</v>
      </c>
      <c r="G109" s="8">
        <f t="shared" si="5"/>
        <v>0</v>
      </c>
      <c r="H109" s="154"/>
      <c r="I109" s="129"/>
    </row>
    <row r="110" spans="1:9" s="57" customFormat="1" ht="15" customHeight="1">
      <c r="A110" s="2" t="s">
        <v>379</v>
      </c>
      <c r="B110" s="17"/>
      <c r="C110" s="16" t="s">
        <v>640</v>
      </c>
      <c r="D110" s="219">
        <f>D111</f>
        <v>0.1</v>
      </c>
      <c r="E110" s="219">
        <f>E111</f>
        <v>0</v>
      </c>
      <c r="F110" s="8">
        <f t="shared" si="4"/>
        <v>0</v>
      </c>
      <c r="G110" s="8">
        <f t="shared" si="5"/>
        <v>-0.1</v>
      </c>
      <c r="H110" s="154"/>
      <c r="I110" s="129"/>
    </row>
    <row r="111" spans="1:9" s="57" customFormat="1" ht="16.5" customHeight="1">
      <c r="A111" s="2"/>
      <c r="B111" s="17" t="s">
        <v>8</v>
      </c>
      <c r="C111" s="16" t="s">
        <v>25</v>
      </c>
      <c r="D111" s="219">
        <v>0.1</v>
      </c>
      <c r="E111" s="219">
        <v>0</v>
      </c>
      <c r="F111" s="8">
        <f t="shared" si="4"/>
        <v>0</v>
      </c>
      <c r="G111" s="8">
        <f t="shared" si="5"/>
        <v>-0.1</v>
      </c>
      <c r="H111" s="154"/>
      <c r="I111" s="129"/>
    </row>
    <row r="112" spans="1:9" s="57" customFormat="1" ht="12.75" hidden="1">
      <c r="A112" s="2" t="s">
        <v>748</v>
      </c>
      <c r="B112" s="17"/>
      <c r="C112" s="16"/>
      <c r="D112" s="219">
        <f>D113</f>
        <v>0</v>
      </c>
      <c r="E112" s="219">
        <f>E113</f>
        <v>0</v>
      </c>
      <c r="F112" s="8" t="e">
        <f t="shared" si="4"/>
        <v>#DIV/0!</v>
      </c>
      <c r="G112" s="8">
        <f t="shared" si="5"/>
        <v>0</v>
      </c>
      <c r="H112" s="154"/>
      <c r="I112" s="129"/>
    </row>
    <row r="113" spans="1:9" s="57" customFormat="1" ht="15.75" customHeight="1" hidden="1">
      <c r="A113" s="2"/>
      <c r="B113" s="17" t="s">
        <v>8</v>
      </c>
      <c r="C113" s="16" t="s">
        <v>25</v>
      </c>
      <c r="D113" s="219">
        <v>0</v>
      </c>
      <c r="E113" s="219">
        <v>0</v>
      </c>
      <c r="F113" s="8" t="e">
        <f t="shared" si="4"/>
        <v>#DIV/0!</v>
      </c>
      <c r="G113" s="8">
        <f t="shared" si="5"/>
        <v>0</v>
      </c>
      <c r="H113" s="154"/>
      <c r="I113" s="129"/>
    </row>
    <row r="114" spans="1:9" s="57" customFormat="1" ht="24.75" customHeight="1">
      <c r="A114" s="2" t="s">
        <v>660</v>
      </c>
      <c r="B114" s="17"/>
      <c r="C114" s="16" t="s">
        <v>700</v>
      </c>
      <c r="D114" s="219">
        <f>D115</f>
        <v>254.6</v>
      </c>
      <c r="E114" s="219">
        <f>E115</f>
        <v>254.6</v>
      </c>
      <c r="F114" s="8">
        <f t="shared" si="4"/>
        <v>100</v>
      </c>
      <c r="G114" s="8">
        <f t="shared" si="5"/>
        <v>0</v>
      </c>
      <c r="H114" s="154"/>
      <c r="I114" s="129"/>
    </row>
    <row r="115" spans="1:9" s="57" customFormat="1" ht="14.25" customHeight="1">
      <c r="A115" s="2"/>
      <c r="B115" s="17" t="s">
        <v>27</v>
      </c>
      <c r="C115" s="16" t="s">
        <v>1</v>
      </c>
      <c r="D115" s="219">
        <f>D116</f>
        <v>254.6</v>
      </c>
      <c r="E115" s="219">
        <f>E116</f>
        <v>254.6</v>
      </c>
      <c r="F115" s="8">
        <f t="shared" si="4"/>
        <v>100</v>
      </c>
      <c r="G115" s="8">
        <f t="shared" si="5"/>
        <v>0</v>
      </c>
      <c r="H115" s="154"/>
      <c r="I115" s="129"/>
    </row>
    <row r="116" spans="1:9" s="57" customFormat="1" ht="36.75" customHeight="1">
      <c r="A116" s="2"/>
      <c r="B116" s="17"/>
      <c r="C116" s="16" t="s">
        <v>641</v>
      </c>
      <c r="D116" s="219">
        <v>254.6</v>
      </c>
      <c r="E116" s="219">
        <v>254.6</v>
      </c>
      <c r="F116" s="8">
        <f t="shared" si="4"/>
        <v>100</v>
      </c>
      <c r="G116" s="8">
        <f t="shared" si="5"/>
        <v>0</v>
      </c>
      <c r="H116" s="154"/>
      <c r="I116" s="129"/>
    </row>
    <row r="117" spans="1:9" s="57" customFormat="1" ht="12.75" hidden="1">
      <c r="A117" s="2" t="s">
        <v>380</v>
      </c>
      <c r="B117" s="17"/>
      <c r="C117" s="16"/>
      <c r="D117" s="219"/>
      <c r="E117" s="219"/>
      <c r="F117" s="7" t="e">
        <f t="shared" si="4"/>
        <v>#DIV/0!</v>
      </c>
      <c r="G117" s="7">
        <f t="shared" si="5"/>
        <v>0</v>
      </c>
      <c r="H117" s="154"/>
      <c r="I117" s="129"/>
    </row>
    <row r="118" spans="1:9" s="57" customFormat="1" ht="12.75" hidden="1">
      <c r="A118" s="2" t="s">
        <v>381</v>
      </c>
      <c r="B118" s="17"/>
      <c r="C118" s="16"/>
      <c r="D118" s="219"/>
      <c r="E118" s="219">
        <f>E119</f>
        <v>0</v>
      </c>
      <c r="F118" s="7" t="e">
        <f t="shared" si="4"/>
        <v>#DIV/0!</v>
      </c>
      <c r="G118" s="7">
        <f t="shared" si="5"/>
        <v>0</v>
      </c>
      <c r="H118" s="154"/>
      <c r="I118" s="129"/>
    </row>
    <row r="119" spans="1:9" s="57" customFormat="1" ht="22.5" hidden="1">
      <c r="A119" s="2"/>
      <c r="B119" s="17" t="s">
        <v>8</v>
      </c>
      <c r="C119" s="16" t="s">
        <v>25</v>
      </c>
      <c r="D119" s="219"/>
      <c r="E119" s="219">
        <v>0</v>
      </c>
      <c r="F119" s="7" t="e">
        <f t="shared" si="4"/>
        <v>#DIV/0!</v>
      </c>
      <c r="G119" s="7">
        <f t="shared" si="5"/>
        <v>0</v>
      </c>
      <c r="H119" s="154"/>
      <c r="I119" s="129"/>
    </row>
    <row r="120" spans="1:9" s="57" customFormat="1" ht="14.25" customHeight="1" hidden="1">
      <c r="A120" s="2" t="s">
        <v>382</v>
      </c>
      <c r="B120" s="17"/>
      <c r="C120" s="16"/>
      <c r="D120" s="219"/>
      <c r="E120" s="219">
        <f>E121</f>
        <v>0</v>
      </c>
      <c r="F120" s="7" t="e">
        <f t="shared" si="4"/>
        <v>#DIV/0!</v>
      </c>
      <c r="G120" s="7">
        <f t="shared" si="5"/>
        <v>0</v>
      </c>
      <c r="H120" s="154"/>
      <c r="I120" s="129"/>
    </row>
    <row r="121" spans="1:9" s="57" customFormat="1" ht="22.5" hidden="1">
      <c r="A121" s="2"/>
      <c r="B121" s="17" t="s">
        <v>8</v>
      </c>
      <c r="C121" s="16" t="s">
        <v>25</v>
      </c>
      <c r="D121" s="219"/>
      <c r="E121" s="219">
        <v>0</v>
      </c>
      <c r="F121" s="7" t="e">
        <f t="shared" si="4"/>
        <v>#DIV/0!</v>
      </c>
      <c r="G121" s="7">
        <f t="shared" si="5"/>
        <v>0</v>
      </c>
      <c r="H121" s="154"/>
      <c r="I121" s="129"/>
    </row>
    <row r="122" spans="1:9" s="57" customFormat="1" ht="12.75" hidden="1">
      <c r="A122" s="2" t="s">
        <v>383</v>
      </c>
      <c r="B122" s="17"/>
      <c r="C122" s="16"/>
      <c r="D122" s="219"/>
      <c r="E122" s="219"/>
      <c r="F122" s="7" t="e">
        <f t="shared" si="4"/>
        <v>#DIV/0!</v>
      </c>
      <c r="G122" s="7">
        <f t="shared" si="5"/>
        <v>0</v>
      </c>
      <c r="H122" s="154"/>
      <c r="I122" s="129"/>
    </row>
    <row r="123" spans="1:9" s="57" customFormat="1" ht="13.5" customHeight="1" hidden="1">
      <c r="A123" s="2"/>
      <c r="B123" s="17" t="s">
        <v>8</v>
      </c>
      <c r="C123" s="16" t="s">
        <v>25</v>
      </c>
      <c r="D123" s="219"/>
      <c r="E123" s="219"/>
      <c r="F123" s="7" t="e">
        <f t="shared" si="4"/>
        <v>#DIV/0!</v>
      </c>
      <c r="G123" s="7">
        <f t="shared" si="5"/>
        <v>0</v>
      </c>
      <c r="H123" s="154"/>
      <c r="I123" s="129"/>
    </row>
    <row r="124" spans="1:9" s="57" customFormat="1" ht="13.5" customHeight="1" hidden="1">
      <c r="A124" s="2" t="s">
        <v>661</v>
      </c>
      <c r="B124" s="17"/>
      <c r="C124" s="16"/>
      <c r="D124" s="219"/>
      <c r="E124" s="219">
        <f>E125</f>
        <v>0</v>
      </c>
      <c r="F124" s="7" t="e">
        <f t="shared" si="4"/>
        <v>#DIV/0!</v>
      </c>
      <c r="G124" s="7">
        <f t="shared" si="5"/>
        <v>0</v>
      </c>
      <c r="H124" s="154"/>
      <c r="I124" s="129"/>
    </row>
    <row r="125" spans="1:9" s="57" customFormat="1" ht="13.5" customHeight="1" hidden="1">
      <c r="A125" s="2"/>
      <c r="B125" s="17" t="s">
        <v>27</v>
      </c>
      <c r="C125" s="16"/>
      <c r="D125" s="219"/>
      <c r="E125" s="219"/>
      <c r="F125" s="7" t="e">
        <f t="shared" si="4"/>
        <v>#DIV/0!</v>
      </c>
      <c r="G125" s="7">
        <f t="shared" si="5"/>
        <v>0</v>
      </c>
      <c r="H125" s="154"/>
      <c r="I125" s="129"/>
    </row>
    <row r="126" spans="1:9" s="57" customFormat="1" ht="12.75" hidden="1">
      <c r="A126" s="2" t="s">
        <v>384</v>
      </c>
      <c r="B126" s="17"/>
      <c r="C126" s="16"/>
      <c r="D126" s="219"/>
      <c r="E126" s="219"/>
      <c r="F126" s="7" t="e">
        <f t="shared" si="4"/>
        <v>#DIV/0!</v>
      </c>
      <c r="G126" s="7">
        <f t="shared" si="5"/>
        <v>0</v>
      </c>
      <c r="H126" s="154"/>
      <c r="I126" s="129"/>
    </row>
    <row r="127" spans="1:9" s="57" customFormat="1" ht="12.75" hidden="1">
      <c r="A127" s="2" t="s">
        <v>385</v>
      </c>
      <c r="B127" s="17"/>
      <c r="C127" s="16"/>
      <c r="D127" s="219"/>
      <c r="E127" s="219"/>
      <c r="F127" s="7" t="e">
        <f t="shared" si="4"/>
        <v>#DIV/0!</v>
      </c>
      <c r="G127" s="7">
        <f t="shared" si="5"/>
        <v>0</v>
      </c>
      <c r="H127" s="154"/>
      <c r="I127" s="129"/>
    </row>
    <row r="128" spans="1:9" s="57" customFormat="1" ht="22.5" hidden="1">
      <c r="A128" s="2"/>
      <c r="B128" s="17" t="s">
        <v>8</v>
      </c>
      <c r="C128" s="16" t="s">
        <v>25</v>
      </c>
      <c r="D128" s="219"/>
      <c r="E128" s="219"/>
      <c r="F128" s="7" t="e">
        <f t="shared" si="4"/>
        <v>#DIV/0!</v>
      </c>
      <c r="G128" s="7">
        <f t="shared" si="5"/>
        <v>0</v>
      </c>
      <c r="H128" s="154"/>
      <c r="I128" s="129"/>
    </row>
    <row r="129" spans="1:9" s="57" customFormat="1" ht="33.75" customHeight="1" hidden="1">
      <c r="A129" s="2" t="s">
        <v>386</v>
      </c>
      <c r="B129" s="3"/>
      <c r="C129" s="5" t="s">
        <v>387</v>
      </c>
      <c r="D129" s="219"/>
      <c r="E129" s="218">
        <f>E131+E133</f>
        <v>0</v>
      </c>
      <c r="F129" s="7" t="e">
        <f t="shared" si="4"/>
        <v>#DIV/0!</v>
      </c>
      <c r="G129" s="7">
        <f t="shared" si="5"/>
        <v>0</v>
      </c>
      <c r="H129" s="154"/>
      <c r="I129" s="129"/>
    </row>
    <row r="130" spans="1:9" s="57" customFormat="1" ht="25.5" customHeight="1" hidden="1">
      <c r="A130" s="2" t="s">
        <v>388</v>
      </c>
      <c r="B130" s="3"/>
      <c r="C130" s="18"/>
      <c r="D130" s="219"/>
      <c r="E130" s="219"/>
      <c r="F130" s="7" t="e">
        <f t="shared" si="4"/>
        <v>#DIV/0!</v>
      </c>
      <c r="G130" s="7">
        <f t="shared" si="5"/>
        <v>0</v>
      </c>
      <c r="H130" s="154"/>
      <c r="I130" s="129"/>
    </row>
    <row r="131" spans="1:9" s="57" customFormat="1" ht="26.25" customHeight="1" hidden="1">
      <c r="A131" s="2" t="s">
        <v>389</v>
      </c>
      <c r="B131" s="3"/>
      <c r="C131" s="18"/>
      <c r="D131" s="219"/>
      <c r="E131" s="219">
        <f>E132</f>
        <v>0</v>
      </c>
      <c r="F131" s="7" t="e">
        <f t="shared" si="4"/>
        <v>#DIV/0!</v>
      </c>
      <c r="G131" s="7">
        <f t="shared" si="5"/>
        <v>0</v>
      </c>
      <c r="H131" s="154"/>
      <c r="I131" s="129"/>
    </row>
    <row r="132" spans="1:9" s="57" customFormat="1" ht="22.5" hidden="1">
      <c r="A132" s="2"/>
      <c r="B132" s="17" t="s">
        <v>8</v>
      </c>
      <c r="C132" s="16" t="s">
        <v>25</v>
      </c>
      <c r="D132" s="219"/>
      <c r="E132" s="219">
        <v>0</v>
      </c>
      <c r="F132" s="7" t="e">
        <f t="shared" si="4"/>
        <v>#DIV/0!</v>
      </c>
      <c r="G132" s="7">
        <f t="shared" si="5"/>
        <v>0</v>
      </c>
      <c r="H132" s="154"/>
      <c r="I132" s="129"/>
    </row>
    <row r="133" spans="1:9" s="57" customFormat="1" ht="26.25" customHeight="1" hidden="1">
      <c r="A133" s="2" t="s">
        <v>390</v>
      </c>
      <c r="B133" s="3"/>
      <c r="C133" s="18"/>
      <c r="D133" s="219"/>
      <c r="E133" s="219">
        <f>E134</f>
        <v>0</v>
      </c>
      <c r="F133" s="7" t="e">
        <f t="shared" si="4"/>
        <v>#DIV/0!</v>
      </c>
      <c r="G133" s="7">
        <f t="shared" si="5"/>
        <v>0</v>
      </c>
      <c r="H133" s="154"/>
      <c r="I133" s="129"/>
    </row>
    <row r="134" spans="1:9" s="57" customFormat="1" ht="12.75" customHeight="1" hidden="1">
      <c r="A134" s="2"/>
      <c r="B134" s="17" t="s">
        <v>8</v>
      </c>
      <c r="C134" s="16" t="s">
        <v>25</v>
      </c>
      <c r="D134" s="219"/>
      <c r="E134" s="219">
        <v>0</v>
      </c>
      <c r="F134" s="7" t="e">
        <f t="shared" si="4"/>
        <v>#DIV/0!</v>
      </c>
      <c r="G134" s="7">
        <f t="shared" si="5"/>
        <v>0</v>
      </c>
      <c r="H134" s="154"/>
      <c r="I134" s="129"/>
    </row>
    <row r="135" spans="1:9" s="57" customFormat="1" ht="12.75" customHeight="1" hidden="1">
      <c r="A135" s="2" t="s">
        <v>391</v>
      </c>
      <c r="B135" s="17"/>
      <c r="C135" s="16"/>
      <c r="D135" s="219"/>
      <c r="E135" s="219"/>
      <c r="F135" s="7" t="e">
        <f t="shared" si="4"/>
        <v>#DIV/0!</v>
      </c>
      <c r="G135" s="7">
        <f t="shared" si="5"/>
        <v>0</v>
      </c>
      <c r="H135" s="154"/>
      <c r="I135" s="129"/>
    </row>
    <row r="136" spans="1:9" s="57" customFormat="1" ht="12.75" customHeight="1" hidden="1">
      <c r="A136" s="2"/>
      <c r="B136" s="17" t="s">
        <v>8</v>
      </c>
      <c r="C136" s="16" t="s">
        <v>25</v>
      </c>
      <c r="D136" s="219"/>
      <c r="E136" s="219"/>
      <c r="F136" s="7" t="e">
        <f t="shared" si="4"/>
        <v>#DIV/0!</v>
      </c>
      <c r="G136" s="7">
        <f t="shared" si="5"/>
        <v>0</v>
      </c>
      <c r="H136" s="154"/>
      <c r="I136" s="129"/>
    </row>
    <row r="137" spans="1:9" s="57" customFormat="1" ht="24" customHeight="1">
      <c r="A137" s="2" t="s">
        <v>392</v>
      </c>
      <c r="B137" s="3"/>
      <c r="C137" s="5" t="s">
        <v>18</v>
      </c>
      <c r="D137" s="218">
        <f>D138+D142+D152</f>
        <v>511.4</v>
      </c>
      <c r="E137" s="218">
        <f>E138+E142+E152</f>
        <v>511.29999999999995</v>
      </c>
      <c r="F137" s="7">
        <f t="shared" si="4"/>
        <v>99.98044583496284</v>
      </c>
      <c r="G137" s="7">
        <f t="shared" si="5"/>
        <v>-0.10000000000002274</v>
      </c>
      <c r="H137" s="154"/>
      <c r="I137" s="129"/>
    </row>
    <row r="138" spans="1:9" s="57" customFormat="1" ht="13.5" customHeight="1">
      <c r="A138" s="2" t="s">
        <v>393</v>
      </c>
      <c r="B138" s="3"/>
      <c r="C138" s="5" t="s">
        <v>30</v>
      </c>
      <c r="D138" s="218">
        <f>D140</f>
        <v>385</v>
      </c>
      <c r="E138" s="218">
        <f>E140</f>
        <v>384.9</v>
      </c>
      <c r="F138" s="7">
        <f t="shared" si="4"/>
        <v>99.97402597402598</v>
      </c>
      <c r="G138" s="7">
        <f t="shared" si="5"/>
        <v>-0.10000000000002274</v>
      </c>
      <c r="H138" s="154"/>
      <c r="I138" s="129"/>
    </row>
    <row r="139" spans="1:9" s="57" customFormat="1" ht="17.25" customHeight="1">
      <c r="A139" s="2" t="s">
        <v>394</v>
      </c>
      <c r="B139" s="3"/>
      <c r="C139" s="30" t="s">
        <v>395</v>
      </c>
      <c r="D139" s="219">
        <f>D140</f>
        <v>385</v>
      </c>
      <c r="E139" s="219">
        <f>E140</f>
        <v>384.9</v>
      </c>
      <c r="F139" s="8">
        <f t="shared" si="4"/>
        <v>99.97402597402598</v>
      </c>
      <c r="G139" s="8">
        <f t="shared" si="5"/>
        <v>-0.10000000000002274</v>
      </c>
      <c r="H139" s="154"/>
      <c r="I139" s="129"/>
    </row>
    <row r="140" spans="1:9" s="57" customFormat="1" ht="15.75" customHeight="1">
      <c r="A140" s="2" t="s">
        <v>396</v>
      </c>
      <c r="B140" s="3"/>
      <c r="C140" s="30" t="s">
        <v>397</v>
      </c>
      <c r="D140" s="219">
        <f>D141</f>
        <v>385</v>
      </c>
      <c r="E140" s="219">
        <f>E141</f>
        <v>384.9</v>
      </c>
      <c r="F140" s="8">
        <f t="shared" si="4"/>
        <v>99.97402597402598</v>
      </c>
      <c r="G140" s="8">
        <f t="shared" si="5"/>
        <v>-0.10000000000002274</v>
      </c>
      <c r="H140" s="154"/>
      <c r="I140" s="129"/>
    </row>
    <row r="141" spans="1:9" s="57" customFormat="1" ht="15" customHeight="1">
      <c r="A141" s="2"/>
      <c r="B141" s="17" t="s">
        <v>8</v>
      </c>
      <c r="C141" s="16" t="s">
        <v>25</v>
      </c>
      <c r="D141" s="219">
        <v>385</v>
      </c>
      <c r="E141" s="219">
        <v>384.9</v>
      </c>
      <c r="F141" s="8">
        <f t="shared" si="4"/>
        <v>99.97402597402598</v>
      </c>
      <c r="G141" s="8">
        <f t="shared" si="5"/>
        <v>-0.10000000000002274</v>
      </c>
      <c r="H141" s="154"/>
      <c r="I141" s="129"/>
    </row>
    <row r="142" spans="1:9" s="57" customFormat="1" ht="14.25" customHeight="1" hidden="1">
      <c r="A142" s="2" t="s">
        <v>398</v>
      </c>
      <c r="B142" s="3"/>
      <c r="C142" s="5" t="s">
        <v>31</v>
      </c>
      <c r="D142" s="218">
        <f>D144+D148</f>
        <v>0</v>
      </c>
      <c r="E142" s="218">
        <f>E144+E148</f>
        <v>0</v>
      </c>
      <c r="F142" s="8" t="e">
        <f t="shared" si="4"/>
        <v>#DIV/0!</v>
      </c>
      <c r="G142" s="8">
        <f t="shared" si="5"/>
        <v>0</v>
      </c>
      <c r="H142" s="154"/>
      <c r="I142" s="129"/>
    </row>
    <row r="143" spans="1:9" s="57" customFormat="1" ht="24" customHeight="1" hidden="1">
      <c r="A143" s="2" t="s">
        <v>399</v>
      </c>
      <c r="B143" s="17"/>
      <c r="C143" s="16"/>
      <c r="D143" s="219">
        <f>D144</f>
        <v>0</v>
      </c>
      <c r="E143" s="219">
        <f>E144</f>
        <v>0</v>
      </c>
      <c r="F143" s="8" t="e">
        <f t="shared" si="4"/>
        <v>#DIV/0!</v>
      </c>
      <c r="G143" s="8">
        <f t="shared" si="5"/>
        <v>0</v>
      </c>
      <c r="H143" s="154"/>
      <c r="I143" s="129"/>
    </row>
    <row r="144" spans="1:9" s="57" customFormat="1" ht="37.5" customHeight="1" hidden="1">
      <c r="A144" s="2" t="s">
        <v>400</v>
      </c>
      <c r="B144" s="17"/>
      <c r="C144" s="30"/>
      <c r="D144" s="219">
        <f>D145</f>
        <v>0</v>
      </c>
      <c r="E144" s="219">
        <f>E145</f>
        <v>0</v>
      </c>
      <c r="F144" s="8" t="e">
        <f t="shared" si="4"/>
        <v>#DIV/0!</v>
      </c>
      <c r="G144" s="8">
        <f t="shared" si="5"/>
        <v>0</v>
      </c>
      <c r="H144" s="154"/>
      <c r="I144" s="129"/>
    </row>
    <row r="145" spans="1:9" s="57" customFormat="1" ht="22.5" customHeight="1" hidden="1">
      <c r="A145" s="2"/>
      <c r="B145" s="17" t="s">
        <v>48</v>
      </c>
      <c r="C145" s="16" t="s">
        <v>49</v>
      </c>
      <c r="D145" s="219"/>
      <c r="E145" s="219"/>
      <c r="F145" s="8" t="e">
        <f t="shared" si="4"/>
        <v>#DIV/0!</v>
      </c>
      <c r="G145" s="8">
        <f t="shared" si="5"/>
        <v>0</v>
      </c>
      <c r="H145" s="154"/>
      <c r="I145" s="129"/>
    </row>
    <row r="146" spans="1:9" s="57" customFormat="1" ht="49.5" customHeight="1" hidden="1">
      <c r="A146" s="2"/>
      <c r="B146" s="17"/>
      <c r="C146" s="16"/>
      <c r="D146" s="219"/>
      <c r="E146" s="219"/>
      <c r="F146" s="8" t="e">
        <f t="shared" si="4"/>
        <v>#DIV/0!</v>
      </c>
      <c r="G146" s="8">
        <f t="shared" si="5"/>
        <v>0</v>
      </c>
      <c r="H146" s="154"/>
      <c r="I146" s="129"/>
    </row>
    <row r="147" spans="1:9" s="57" customFormat="1" ht="37.5" customHeight="1" hidden="1">
      <c r="A147" s="2"/>
      <c r="B147" s="17"/>
      <c r="C147" s="16"/>
      <c r="D147" s="219"/>
      <c r="E147" s="219"/>
      <c r="F147" s="8" t="e">
        <f aca="true" t="shared" si="6" ref="F147:F216">E147/D147*100</f>
        <v>#DIV/0!</v>
      </c>
      <c r="G147" s="8">
        <f aca="true" t="shared" si="7" ref="G147:G216">E147-D147</f>
        <v>0</v>
      </c>
      <c r="H147" s="154"/>
      <c r="I147" s="129"/>
    </row>
    <row r="148" spans="1:9" s="57" customFormat="1" ht="35.25" customHeight="1" hidden="1">
      <c r="A148" s="2" t="s">
        <v>401</v>
      </c>
      <c r="B148" s="17"/>
      <c r="C148" s="30"/>
      <c r="D148" s="219">
        <f>D149</f>
        <v>0</v>
      </c>
      <c r="E148" s="219">
        <f>E149</f>
        <v>0</v>
      </c>
      <c r="F148" s="8" t="e">
        <f t="shared" si="6"/>
        <v>#DIV/0!</v>
      </c>
      <c r="G148" s="8">
        <f t="shared" si="7"/>
        <v>0</v>
      </c>
      <c r="H148" s="154"/>
      <c r="I148" s="129"/>
    </row>
    <row r="149" spans="1:9" s="57" customFormat="1" ht="23.25" customHeight="1" hidden="1">
      <c r="A149" s="2"/>
      <c r="B149" s="17" t="s">
        <v>48</v>
      </c>
      <c r="C149" s="16" t="s">
        <v>49</v>
      </c>
      <c r="D149" s="219"/>
      <c r="E149" s="219"/>
      <c r="F149" s="8" t="e">
        <f t="shared" si="6"/>
        <v>#DIV/0!</v>
      </c>
      <c r="G149" s="8">
        <f t="shared" si="7"/>
        <v>0</v>
      </c>
      <c r="H149" s="154"/>
      <c r="I149" s="129"/>
    </row>
    <row r="150" spans="1:9" s="57" customFormat="1" ht="48" customHeight="1" hidden="1">
      <c r="A150" s="2"/>
      <c r="B150" s="17"/>
      <c r="C150" s="30"/>
      <c r="D150" s="219"/>
      <c r="E150" s="219"/>
      <c r="F150" s="8" t="e">
        <f t="shared" si="6"/>
        <v>#DIV/0!</v>
      </c>
      <c r="G150" s="8">
        <f t="shared" si="7"/>
        <v>0</v>
      </c>
      <c r="H150" s="154"/>
      <c r="I150" s="129"/>
    </row>
    <row r="151" spans="1:9" s="57" customFormat="1" ht="48.75" customHeight="1" hidden="1">
      <c r="A151" s="2"/>
      <c r="B151" s="17"/>
      <c r="C151" s="16"/>
      <c r="D151" s="219"/>
      <c r="E151" s="219"/>
      <c r="F151" s="8" t="e">
        <f t="shared" si="6"/>
        <v>#DIV/0!</v>
      </c>
      <c r="G151" s="8">
        <f t="shared" si="7"/>
        <v>0</v>
      </c>
      <c r="H151" s="154"/>
      <c r="I151" s="129"/>
    </row>
    <row r="152" spans="1:9" s="57" customFormat="1" ht="13.5" customHeight="1">
      <c r="A152" s="2" t="s">
        <v>402</v>
      </c>
      <c r="B152" s="3"/>
      <c r="C152" s="5" t="s">
        <v>32</v>
      </c>
      <c r="D152" s="218">
        <f>D154+D156+D158+D160</f>
        <v>126.4</v>
      </c>
      <c r="E152" s="218">
        <f>E154+E156+E158+E160</f>
        <v>126.4</v>
      </c>
      <c r="F152" s="7">
        <f t="shared" si="6"/>
        <v>100</v>
      </c>
      <c r="G152" s="7">
        <f t="shared" si="7"/>
        <v>0</v>
      </c>
      <c r="H152" s="154"/>
      <c r="I152" s="129"/>
    </row>
    <row r="153" spans="1:9" s="57" customFormat="1" ht="16.5" customHeight="1">
      <c r="A153" s="2" t="s">
        <v>403</v>
      </c>
      <c r="B153" s="3"/>
      <c r="C153" s="30" t="s">
        <v>603</v>
      </c>
      <c r="D153" s="219">
        <f>D154+D156</f>
        <v>105.4</v>
      </c>
      <c r="E153" s="219">
        <f>E154+E156</f>
        <v>105.4</v>
      </c>
      <c r="F153" s="8">
        <f t="shared" si="6"/>
        <v>100</v>
      </c>
      <c r="G153" s="8">
        <f t="shared" si="7"/>
        <v>0</v>
      </c>
      <c r="H153" s="154"/>
      <c r="I153" s="129"/>
    </row>
    <row r="154" spans="1:9" s="57" customFormat="1" ht="15" customHeight="1">
      <c r="A154" s="2" t="s">
        <v>404</v>
      </c>
      <c r="B154" s="3"/>
      <c r="C154" s="30" t="s">
        <v>405</v>
      </c>
      <c r="D154" s="219">
        <f>D155</f>
        <v>8.4</v>
      </c>
      <c r="E154" s="219">
        <f>E155</f>
        <v>8.4</v>
      </c>
      <c r="F154" s="8">
        <f t="shared" si="6"/>
        <v>100</v>
      </c>
      <c r="G154" s="8">
        <f t="shared" si="7"/>
        <v>0</v>
      </c>
      <c r="H154" s="154"/>
      <c r="I154" s="129"/>
    </row>
    <row r="155" spans="2:9" s="57" customFormat="1" ht="16.5" customHeight="1">
      <c r="B155" s="17" t="s">
        <v>8</v>
      </c>
      <c r="C155" s="16" t="s">
        <v>25</v>
      </c>
      <c r="D155" s="219">
        <v>8.4</v>
      </c>
      <c r="E155" s="219">
        <v>8.4</v>
      </c>
      <c r="F155" s="8">
        <f t="shared" si="6"/>
        <v>100</v>
      </c>
      <c r="G155" s="8">
        <f t="shared" si="7"/>
        <v>0</v>
      </c>
      <c r="H155" s="154"/>
      <c r="I155" s="129"/>
    </row>
    <row r="156" spans="1:9" s="57" customFormat="1" ht="15.75" customHeight="1">
      <c r="A156" s="2" t="s">
        <v>406</v>
      </c>
      <c r="B156" s="3"/>
      <c r="C156" s="30" t="s">
        <v>407</v>
      </c>
      <c r="D156" s="219">
        <f>D157</f>
        <v>97</v>
      </c>
      <c r="E156" s="219">
        <f>E157</f>
        <v>97</v>
      </c>
      <c r="F156" s="8">
        <f t="shared" si="6"/>
        <v>100</v>
      </c>
      <c r="G156" s="8">
        <f t="shared" si="7"/>
        <v>0</v>
      </c>
      <c r="H156" s="154"/>
      <c r="I156" s="129"/>
    </row>
    <row r="157" spans="1:9" s="57" customFormat="1" ht="15.75" customHeight="1">
      <c r="A157" s="2"/>
      <c r="B157" s="17" t="s">
        <v>8</v>
      </c>
      <c r="C157" s="16" t="s">
        <v>25</v>
      </c>
      <c r="D157" s="219">
        <v>97</v>
      </c>
      <c r="E157" s="219">
        <v>97</v>
      </c>
      <c r="F157" s="8">
        <f t="shared" si="6"/>
        <v>100</v>
      </c>
      <c r="G157" s="8">
        <f t="shared" si="7"/>
        <v>0</v>
      </c>
      <c r="H157" s="154"/>
      <c r="I157" s="129"/>
    </row>
    <row r="158" spans="1:9" s="57" customFormat="1" ht="13.5" customHeight="1" hidden="1">
      <c r="A158" s="2" t="s">
        <v>408</v>
      </c>
      <c r="B158" s="3"/>
      <c r="C158" s="30" t="s">
        <v>793</v>
      </c>
      <c r="D158" s="219">
        <f>D159</f>
        <v>0</v>
      </c>
      <c r="E158" s="219">
        <f>E159</f>
        <v>0</v>
      </c>
      <c r="F158" s="7" t="e">
        <f t="shared" si="6"/>
        <v>#DIV/0!</v>
      </c>
      <c r="G158" s="7">
        <f t="shared" si="7"/>
        <v>0</v>
      </c>
      <c r="H158" s="154"/>
      <c r="I158" s="129"/>
    </row>
    <row r="159" spans="1:9" s="57" customFormat="1" ht="12" customHeight="1" hidden="1">
      <c r="A159" s="2"/>
      <c r="B159" s="17" t="s">
        <v>8</v>
      </c>
      <c r="C159" s="16" t="s">
        <v>25</v>
      </c>
      <c r="D159" s="219">
        <v>0</v>
      </c>
      <c r="E159" s="219">
        <v>0</v>
      </c>
      <c r="F159" s="7" t="e">
        <f t="shared" si="6"/>
        <v>#DIV/0!</v>
      </c>
      <c r="G159" s="7">
        <f t="shared" si="7"/>
        <v>0</v>
      </c>
      <c r="H159" s="154"/>
      <c r="I159" s="129"/>
    </row>
    <row r="160" spans="1:9" s="57" customFormat="1" ht="26.25" customHeight="1">
      <c r="A160" s="2" t="s">
        <v>759</v>
      </c>
      <c r="B160" s="17"/>
      <c r="C160" s="16" t="s">
        <v>758</v>
      </c>
      <c r="D160" s="219">
        <f>D161</f>
        <v>21</v>
      </c>
      <c r="E160" s="219">
        <f>E161</f>
        <v>21</v>
      </c>
      <c r="F160" s="8">
        <f t="shared" si="6"/>
        <v>100</v>
      </c>
      <c r="G160" s="8">
        <f t="shared" si="7"/>
        <v>0</v>
      </c>
      <c r="H160" s="154"/>
      <c r="I160" s="129"/>
    </row>
    <row r="161" spans="1:9" s="57" customFormat="1" ht="26.25" customHeight="1">
      <c r="A161" s="2" t="s">
        <v>760</v>
      </c>
      <c r="B161" s="17"/>
      <c r="C161" s="16" t="s">
        <v>761</v>
      </c>
      <c r="D161" s="219">
        <f>D162</f>
        <v>21</v>
      </c>
      <c r="E161" s="219">
        <f>E162</f>
        <v>21</v>
      </c>
      <c r="F161" s="8">
        <f t="shared" si="6"/>
        <v>100</v>
      </c>
      <c r="G161" s="8">
        <f t="shared" si="7"/>
        <v>0</v>
      </c>
      <c r="H161" s="154"/>
      <c r="I161" s="129"/>
    </row>
    <row r="162" spans="1:9" s="57" customFormat="1" ht="15" customHeight="1">
      <c r="A162" s="2"/>
      <c r="B162" s="17" t="s">
        <v>8</v>
      </c>
      <c r="C162" s="16" t="s">
        <v>25</v>
      </c>
      <c r="D162" s="219">
        <v>21</v>
      </c>
      <c r="E162" s="219">
        <v>21</v>
      </c>
      <c r="F162" s="8">
        <f t="shared" si="6"/>
        <v>100</v>
      </c>
      <c r="G162" s="8">
        <f t="shared" si="7"/>
        <v>0</v>
      </c>
      <c r="H162" s="154"/>
      <c r="I162" s="129"/>
    </row>
    <row r="163" spans="1:9" s="57" customFormat="1" ht="24.75" customHeight="1">
      <c r="A163" s="2" t="s">
        <v>409</v>
      </c>
      <c r="B163" s="3"/>
      <c r="C163" s="5" t="s">
        <v>410</v>
      </c>
      <c r="D163" s="218">
        <f>D164+D170+D191</f>
        <v>11297.4</v>
      </c>
      <c r="E163" s="218">
        <f>E164+E170+E191</f>
        <v>11297.3</v>
      </c>
      <c r="F163" s="7">
        <f t="shared" si="6"/>
        <v>99.99911484058278</v>
      </c>
      <c r="G163" s="7">
        <f t="shared" si="7"/>
        <v>-0.1000000000003638</v>
      </c>
      <c r="H163" s="154"/>
      <c r="I163" s="129"/>
    </row>
    <row r="164" spans="1:9" s="57" customFormat="1" ht="12.75" customHeight="1" hidden="1">
      <c r="A164" s="2" t="s">
        <v>411</v>
      </c>
      <c r="B164" s="3"/>
      <c r="C164" s="5" t="s">
        <v>38</v>
      </c>
      <c r="D164" s="218">
        <f>D166+D168</f>
        <v>0</v>
      </c>
      <c r="E164" s="218">
        <f>E166+E168</f>
        <v>0</v>
      </c>
      <c r="F164" s="7" t="e">
        <f t="shared" si="6"/>
        <v>#DIV/0!</v>
      </c>
      <c r="G164" s="7">
        <f t="shared" si="7"/>
        <v>0</v>
      </c>
      <c r="H164" s="154"/>
      <c r="I164" s="129"/>
    </row>
    <row r="165" spans="1:9" s="57" customFormat="1" ht="25.5" customHeight="1" hidden="1">
      <c r="A165" s="2" t="s">
        <v>412</v>
      </c>
      <c r="B165" s="3"/>
      <c r="C165" s="18"/>
      <c r="D165" s="219"/>
      <c r="E165" s="219"/>
      <c r="F165" s="7" t="e">
        <f t="shared" si="6"/>
        <v>#DIV/0!</v>
      </c>
      <c r="G165" s="7">
        <f t="shared" si="7"/>
        <v>0</v>
      </c>
      <c r="H165" s="154"/>
      <c r="I165" s="129"/>
    </row>
    <row r="166" spans="1:9" s="57" customFormat="1" ht="15.75" customHeight="1" hidden="1">
      <c r="A166" s="2" t="s">
        <v>413</v>
      </c>
      <c r="B166" s="3"/>
      <c r="C166" s="18"/>
      <c r="D166" s="219">
        <f>D167</f>
        <v>0</v>
      </c>
      <c r="E166" s="219">
        <f>E167</f>
        <v>0</v>
      </c>
      <c r="F166" s="7" t="e">
        <f t="shared" si="6"/>
        <v>#DIV/0!</v>
      </c>
      <c r="G166" s="7">
        <f t="shared" si="7"/>
        <v>0</v>
      </c>
      <c r="H166" s="154"/>
      <c r="I166" s="129"/>
    </row>
    <row r="167" spans="1:9" s="57" customFormat="1" ht="24" customHeight="1" hidden="1">
      <c r="A167" s="2"/>
      <c r="B167" s="17" t="s">
        <v>48</v>
      </c>
      <c r="C167" s="16" t="s">
        <v>49</v>
      </c>
      <c r="D167" s="219">
        <v>0</v>
      </c>
      <c r="E167" s="219">
        <v>0</v>
      </c>
      <c r="F167" s="7" t="e">
        <f t="shared" si="6"/>
        <v>#DIV/0!</v>
      </c>
      <c r="G167" s="7">
        <f t="shared" si="7"/>
        <v>0</v>
      </c>
      <c r="H167" s="154"/>
      <c r="I167" s="129"/>
    </row>
    <row r="168" spans="1:9" s="57" customFormat="1" ht="15.75" customHeight="1" hidden="1">
      <c r="A168" s="2" t="s">
        <v>414</v>
      </c>
      <c r="B168" s="17"/>
      <c r="C168" s="16"/>
      <c r="D168" s="219">
        <f>D169</f>
        <v>0</v>
      </c>
      <c r="E168" s="219">
        <f>E169</f>
        <v>0</v>
      </c>
      <c r="F168" s="7" t="e">
        <f t="shared" si="6"/>
        <v>#DIV/0!</v>
      </c>
      <c r="G168" s="7">
        <f t="shared" si="7"/>
        <v>0</v>
      </c>
      <c r="H168" s="154"/>
      <c r="I168" s="129"/>
    </row>
    <row r="169" spans="1:9" s="57" customFormat="1" ht="24" customHeight="1" hidden="1">
      <c r="A169" s="2"/>
      <c r="B169" s="17" t="s">
        <v>48</v>
      </c>
      <c r="C169" s="16" t="s">
        <v>49</v>
      </c>
      <c r="D169" s="219">
        <v>0</v>
      </c>
      <c r="E169" s="219">
        <v>0</v>
      </c>
      <c r="F169" s="7" t="e">
        <f t="shared" si="6"/>
        <v>#DIV/0!</v>
      </c>
      <c r="G169" s="7">
        <f t="shared" si="7"/>
        <v>0</v>
      </c>
      <c r="H169" s="154"/>
      <c r="I169" s="129"/>
    </row>
    <row r="170" spans="1:9" s="57" customFormat="1" ht="24" customHeight="1">
      <c r="A170" s="2" t="s">
        <v>415</v>
      </c>
      <c r="B170" s="3"/>
      <c r="C170" s="5" t="s">
        <v>39</v>
      </c>
      <c r="D170" s="218">
        <f>D171+D184</f>
        <v>11297.4</v>
      </c>
      <c r="E170" s="218">
        <f>E171+E184</f>
        <v>11297.3</v>
      </c>
      <c r="F170" s="7">
        <f t="shared" si="6"/>
        <v>99.99911484058278</v>
      </c>
      <c r="G170" s="7">
        <f t="shared" si="7"/>
        <v>-0.1000000000003638</v>
      </c>
      <c r="H170" s="154"/>
      <c r="I170" s="129"/>
    </row>
    <row r="171" spans="1:9" s="57" customFormat="1" ht="24.75" customHeight="1">
      <c r="A171" s="2" t="s">
        <v>416</v>
      </c>
      <c r="B171" s="3"/>
      <c r="C171" s="18" t="s">
        <v>701</v>
      </c>
      <c r="D171" s="219">
        <f>D172+D174+D178+D181+D176</f>
        <v>11248.6</v>
      </c>
      <c r="E171" s="219">
        <f>E172+E174+E178+E181+E176</f>
        <v>11248.5</v>
      </c>
      <c r="F171" s="8">
        <f t="shared" si="6"/>
        <v>99.99911100048006</v>
      </c>
      <c r="G171" s="8">
        <f t="shared" si="7"/>
        <v>-0.1000000000003638</v>
      </c>
      <c r="H171" s="154"/>
      <c r="I171" s="129"/>
    </row>
    <row r="172" spans="1:9" s="57" customFormat="1" ht="16.5" customHeight="1" hidden="1">
      <c r="A172" s="2" t="s">
        <v>417</v>
      </c>
      <c r="B172" s="3"/>
      <c r="C172" s="124"/>
      <c r="D172" s="219">
        <f>D173</f>
        <v>0</v>
      </c>
      <c r="E172" s="219">
        <f>E173</f>
        <v>0</v>
      </c>
      <c r="F172" s="8" t="e">
        <f t="shared" si="6"/>
        <v>#DIV/0!</v>
      </c>
      <c r="G172" s="8">
        <f t="shared" si="7"/>
        <v>0</v>
      </c>
      <c r="H172" s="154"/>
      <c r="I172" s="129"/>
    </row>
    <row r="173" spans="1:9" s="57" customFormat="1" ht="26.25" customHeight="1" hidden="1">
      <c r="A173" s="2"/>
      <c r="B173" s="17" t="s">
        <v>48</v>
      </c>
      <c r="C173" s="16" t="s">
        <v>49</v>
      </c>
      <c r="D173" s="219">
        <v>0</v>
      </c>
      <c r="E173" s="219">
        <v>0</v>
      </c>
      <c r="F173" s="8" t="e">
        <f t="shared" si="6"/>
        <v>#DIV/0!</v>
      </c>
      <c r="G173" s="8">
        <f t="shared" si="7"/>
        <v>0</v>
      </c>
      <c r="H173" s="154"/>
      <c r="I173" s="129"/>
    </row>
    <row r="174" spans="1:9" s="57" customFormat="1" ht="12.75" hidden="1">
      <c r="A174" s="2" t="s">
        <v>418</v>
      </c>
      <c r="B174" s="3"/>
      <c r="C174" s="16"/>
      <c r="D174" s="219">
        <f>D175</f>
        <v>0</v>
      </c>
      <c r="E174" s="219">
        <f>E175</f>
        <v>0</v>
      </c>
      <c r="F174" s="8" t="e">
        <f t="shared" si="6"/>
        <v>#DIV/0!</v>
      </c>
      <c r="G174" s="8">
        <f t="shared" si="7"/>
        <v>0</v>
      </c>
      <c r="H174" s="154"/>
      <c r="I174" s="129"/>
    </row>
    <row r="175" spans="1:9" s="57" customFormat="1" ht="24.75" customHeight="1" hidden="1">
      <c r="A175" s="2"/>
      <c r="B175" s="17" t="s">
        <v>48</v>
      </c>
      <c r="C175" s="16" t="s">
        <v>49</v>
      </c>
      <c r="D175" s="219">
        <v>0</v>
      </c>
      <c r="E175" s="219">
        <v>0</v>
      </c>
      <c r="F175" s="8" t="e">
        <f t="shared" si="6"/>
        <v>#DIV/0!</v>
      </c>
      <c r="G175" s="8">
        <f t="shared" si="7"/>
        <v>0</v>
      </c>
      <c r="H175" s="154"/>
      <c r="I175" s="129"/>
    </row>
    <row r="176" spans="1:9" s="57" customFormat="1" ht="37.5" customHeight="1">
      <c r="A176" s="2" t="s">
        <v>762</v>
      </c>
      <c r="B176" s="17"/>
      <c r="C176" s="16" t="s">
        <v>794</v>
      </c>
      <c r="D176" s="219">
        <f>D177</f>
        <v>22.7</v>
      </c>
      <c r="E176" s="219">
        <f>E177</f>
        <v>22.6</v>
      </c>
      <c r="F176" s="8">
        <f t="shared" si="6"/>
        <v>99.55947136563877</v>
      </c>
      <c r="G176" s="8">
        <f t="shared" si="7"/>
        <v>-0.09999999999999787</v>
      </c>
      <c r="H176" s="154"/>
      <c r="I176" s="129"/>
    </row>
    <row r="177" spans="1:9" s="57" customFormat="1" ht="24.75" customHeight="1">
      <c r="A177" s="2"/>
      <c r="B177" s="17" t="s">
        <v>48</v>
      </c>
      <c r="C177" s="16" t="s">
        <v>49</v>
      </c>
      <c r="D177" s="219">
        <v>22.7</v>
      </c>
      <c r="E177" s="219">
        <v>22.6</v>
      </c>
      <c r="F177" s="8">
        <f t="shared" si="6"/>
        <v>99.55947136563877</v>
      </c>
      <c r="G177" s="8">
        <f t="shared" si="7"/>
        <v>-0.09999999999999787</v>
      </c>
      <c r="H177" s="154"/>
      <c r="I177" s="129"/>
    </row>
    <row r="178" spans="1:9" s="57" customFormat="1" ht="38.25" customHeight="1">
      <c r="A178" s="2" t="s">
        <v>419</v>
      </c>
      <c r="B178" s="2"/>
      <c r="C178" s="16" t="s">
        <v>702</v>
      </c>
      <c r="D178" s="219">
        <f>D179</f>
        <v>6109.2</v>
      </c>
      <c r="E178" s="219">
        <f>E179</f>
        <v>6109.2</v>
      </c>
      <c r="F178" s="8">
        <f t="shared" si="6"/>
        <v>100</v>
      </c>
      <c r="G178" s="8">
        <f t="shared" si="7"/>
        <v>0</v>
      </c>
      <c r="H178" s="154"/>
      <c r="I178" s="129"/>
    </row>
    <row r="179" spans="1:9" s="57" customFormat="1" ht="24" customHeight="1">
      <c r="A179" s="2"/>
      <c r="B179" s="17" t="s">
        <v>48</v>
      </c>
      <c r="C179" s="16" t="s">
        <v>49</v>
      </c>
      <c r="D179" s="219">
        <f>D180</f>
        <v>6109.2</v>
      </c>
      <c r="E179" s="219">
        <f>E180</f>
        <v>6109.2</v>
      </c>
      <c r="F179" s="8">
        <f t="shared" si="6"/>
        <v>100</v>
      </c>
      <c r="G179" s="8">
        <f t="shared" si="7"/>
        <v>0</v>
      </c>
      <c r="H179" s="154"/>
      <c r="I179" s="129"/>
    </row>
    <row r="180" spans="1:9" s="57" customFormat="1" ht="24" customHeight="1">
      <c r="A180" s="2"/>
      <c r="B180" s="17"/>
      <c r="C180" s="16" t="s">
        <v>795</v>
      </c>
      <c r="D180" s="219">
        <v>6109.2</v>
      </c>
      <c r="E180" s="219">
        <v>6109.2</v>
      </c>
      <c r="F180" s="8">
        <f t="shared" si="6"/>
        <v>100</v>
      </c>
      <c r="G180" s="8">
        <f t="shared" si="7"/>
        <v>0</v>
      </c>
      <c r="H180" s="154"/>
      <c r="I180" s="129"/>
    </row>
    <row r="181" spans="1:9" s="57" customFormat="1" ht="38.25" customHeight="1">
      <c r="A181" s="2" t="s">
        <v>420</v>
      </c>
      <c r="B181" s="17"/>
      <c r="C181" s="16" t="s">
        <v>796</v>
      </c>
      <c r="D181" s="219">
        <f>D182</f>
        <v>5116.7</v>
      </c>
      <c r="E181" s="219">
        <f>E182</f>
        <v>5116.7</v>
      </c>
      <c r="F181" s="8">
        <f t="shared" si="6"/>
        <v>100</v>
      </c>
      <c r="G181" s="8">
        <f t="shared" si="7"/>
        <v>0</v>
      </c>
      <c r="H181" s="154"/>
      <c r="I181" s="129"/>
    </row>
    <row r="182" spans="1:9" s="57" customFormat="1" ht="22.5" customHeight="1">
      <c r="A182" s="2"/>
      <c r="B182" s="17" t="s">
        <v>48</v>
      </c>
      <c r="C182" s="16" t="s">
        <v>49</v>
      </c>
      <c r="D182" s="219">
        <f>D183</f>
        <v>5116.7</v>
      </c>
      <c r="E182" s="219">
        <f>E183</f>
        <v>5116.7</v>
      </c>
      <c r="F182" s="8">
        <f t="shared" si="6"/>
        <v>100</v>
      </c>
      <c r="G182" s="8">
        <f t="shared" si="7"/>
        <v>0</v>
      </c>
      <c r="H182" s="154"/>
      <c r="I182" s="129"/>
    </row>
    <row r="183" spans="1:9" s="57" customFormat="1" ht="25.5" customHeight="1">
      <c r="A183" s="2"/>
      <c r="B183" s="17"/>
      <c r="C183" s="16" t="s">
        <v>795</v>
      </c>
      <c r="D183" s="219">
        <v>5116.7</v>
      </c>
      <c r="E183" s="219">
        <v>5116.7</v>
      </c>
      <c r="F183" s="8">
        <f t="shared" si="6"/>
        <v>100</v>
      </c>
      <c r="G183" s="8">
        <f t="shared" si="7"/>
        <v>0</v>
      </c>
      <c r="H183" s="154"/>
      <c r="I183" s="129"/>
    </row>
    <row r="184" spans="1:9" s="57" customFormat="1" ht="16.5" customHeight="1">
      <c r="A184" s="2" t="s">
        <v>421</v>
      </c>
      <c r="B184" s="2"/>
      <c r="C184" s="18" t="s">
        <v>703</v>
      </c>
      <c r="D184" s="219">
        <f>D185</f>
        <v>48.8</v>
      </c>
      <c r="E184" s="219">
        <f>E185</f>
        <v>48.8</v>
      </c>
      <c r="F184" s="8">
        <f t="shared" si="6"/>
        <v>100</v>
      </c>
      <c r="G184" s="8">
        <f t="shared" si="7"/>
        <v>0</v>
      </c>
      <c r="H184" s="154"/>
      <c r="I184" s="129"/>
    </row>
    <row r="185" spans="1:9" s="57" customFormat="1" ht="15" customHeight="1">
      <c r="A185" s="2" t="s">
        <v>422</v>
      </c>
      <c r="B185" s="2"/>
      <c r="C185" s="124" t="s">
        <v>704</v>
      </c>
      <c r="D185" s="219">
        <f>D186</f>
        <v>48.8</v>
      </c>
      <c r="E185" s="219">
        <f>E186</f>
        <v>48.8</v>
      </c>
      <c r="F185" s="8">
        <f t="shared" si="6"/>
        <v>100</v>
      </c>
      <c r="G185" s="8">
        <f t="shared" si="7"/>
        <v>0</v>
      </c>
      <c r="H185" s="154"/>
      <c r="I185" s="129"/>
    </row>
    <row r="186" spans="1:9" s="57" customFormat="1" ht="15.75" customHeight="1">
      <c r="A186" s="2"/>
      <c r="B186" s="17" t="s">
        <v>8</v>
      </c>
      <c r="C186" s="16" t="s">
        <v>25</v>
      </c>
      <c r="D186" s="219">
        <v>48.8</v>
      </c>
      <c r="E186" s="219">
        <v>48.8</v>
      </c>
      <c r="F186" s="8">
        <f t="shared" si="6"/>
        <v>100</v>
      </c>
      <c r="G186" s="8">
        <f t="shared" si="7"/>
        <v>0</v>
      </c>
      <c r="H186" s="154"/>
      <c r="I186" s="129"/>
    </row>
    <row r="187" spans="1:9" s="57" customFormat="1" ht="23.25" customHeight="1" hidden="1">
      <c r="A187" s="2" t="s">
        <v>423</v>
      </c>
      <c r="B187" s="17"/>
      <c r="C187" s="16"/>
      <c r="D187" s="219">
        <f>D188</f>
        <v>0</v>
      </c>
      <c r="E187" s="219">
        <f>E188</f>
        <v>0</v>
      </c>
      <c r="F187" s="7" t="e">
        <f t="shared" si="6"/>
        <v>#DIV/0!</v>
      </c>
      <c r="G187" s="7">
        <f t="shared" si="7"/>
        <v>0</v>
      </c>
      <c r="H187" s="154"/>
      <c r="I187" s="129"/>
    </row>
    <row r="188" spans="1:9" s="57" customFormat="1" ht="15.75" customHeight="1" hidden="1">
      <c r="A188" s="2"/>
      <c r="B188" s="17" t="s">
        <v>8</v>
      </c>
      <c r="C188" s="16" t="s">
        <v>25</v>
      </c>
      <c r="D188" s="219">
        <v>0</v>
      </c>
      <c r="E188" s="219">
        <v>0</v>
      </c>
      <c r="F188" s="7" t="e">
        <f t="shared" si="6"/>
        <v>#DIV/0!</v>
      </c>
      <c r="G188" s="7">
        <f t="shared" si="7"/>
        <v>0</v>
      </c>
      <c r="H188" s="154"/>
      <c r="I188" s="129"/>
    </row>
    <row r="189" spans="1:9" s="57" customFormat="1" ht="19.5" customHeight="1" hidden="1">
      <c r="A189" s="2" t="s">
        <v>424</v>
      </c>
      <c r="B189" s="17"/>
      <c r="C189" s="16"/>
      <c r="D189" s="219">
        <f>D190</f>
        <v>0</v>
      </c>
      <c r="E189" s="219">
        <f>E190</f>
        <v>0</v>
      </c>
      <c r="F189" s="7" t="e">
        <f t="shared" si="6"/>
        <v>#DIV/0!</v>
      </c>
      <c r="G189" s="7">
        <f t="shared" si="7"/>
        <v>0</v>
      </c>
      <c r="H189" s="154"/>
      <c r="I189" s="129"/>
    </row>
    <row r="190" spans="1:9" s="57" customFormat="1" ht="14.25" customHeight="1" hidden="1">
      <c r="A190" s="2"/>
      <c r="B190" s="17" t="s">
        <v>8</v>
      </c>
      <c r="C190" s="16" t="s">
        <v>25</v>
      </c>
      <c r="D190" s="219">
        <v>0</v>
      </c>
      <c r="E190" s="219">
        <v>0</v>
      </c>
      <c r="F190" s="7" t="e">
        <f t="shared" si="6"/>
        <v>#DIV/0!</v>
      </c>
      <c r="G190" s="7">
        <f t="shared" si="7"/>
        <v>0</v>
      </c>
      <c r="H190" s="154"/>
      <c r="I190" s="129"/>
    </row>
    <row r="191" spans="1:9" s="57" customFormat="1" ht="21.75" customHeight="1" hidden="1">
      <c r="A191" s="2" t="s">
        <v>425</v>
      </c>
      <c r="B191" s="3"/>
      <c r="C191" s="130" t="s">
        <v>426</v>
      </c>
      <c r="D191" s="218">
        <f>D193+D195+D197</f>
        <v>0</v>
      </c>
      <c r="E191" s="218">
        <f>E193+E195+E197</f>
        <v>0</v>
      </c>
      <c r="F191" s="7" t="e">
        <f t="shared" si="6"/>
        <v>#DIV/0!</v>
      </c>
      <c r="G191" s="7">
        <f t="shared" si="7"/>
        <v>0</v>
      </c>
      <c r="H191" s="154"/>
      <c r="I191" s="129"/>
    </row>
    <row r="192" spans="1:9" s="57" customFormat="1" ht="13.5" customHeight="1" hidden="1">
      <c r="A192" s="2" t="s">
        <v>427</v>
      </c>
      <c r="B192" s="3"/>
      <c r="C192" s="18"/>
      <c r="D192" s="219"/>
      <c r="E192" s="219"/>
      <c r="F192" s="7" t="e">
        <f t="shared" si="6"/>
        <v>#DIV/0!</v>
      </c>
      <c r="G192" s="7">
        <f t="shared" si="7"/>
        <v>0</v>
      </c>
      <c r="H192" s="154"/>
      <c r="I192" s="129"/>
    </row>
    <row r="193" spans="1:9" s="57" customFormat="1" ht="13.5" customHeight="1" hidden="1">
      <c r="A193" s="2" t="s">
        <v>428</v>
      </c>
      <c r="B193" s="3"/>
      <c r="C193" s="124"/>
      <c r="D193" s="219">
        <f>D194</f>
        <v>0</v>
      </c>
      <c r="E193" s="219">
        <f>E194</f>
        <v>0</v>
      </c>
      <c r="F193" s="7" t="e">
        <f t="shared" si="6"/>
        <v>#DIV/0!</v>
      </c>
      <c r="G193" s="7">
        <f t="shared" si="7"/>
        <v>0</v>
      </c>
      <c r="H193" s="154"/>
      <c r="I193" s="129"/>
    </row>
    <row r="194" spans="1:9" s="57" customFormat="1" ht="15" customHeight="1" hidden="1">
      <c r="A194" s="2"/>
      <c r="B194" s="17" t="s">
        <v>8</v>
      </c>
      <c r="C194" s="16" t="s">
        <v>25</v>
      </c>
      <c r="D194" s="219">
        <v>0</v>
      </c>
      <c r="E194" s="219">
        <v>0</v>
      </c>
      <c r="F194" s="7" t="e">
        <f t="shared" si="6"/>
        <v>#DIV/0!</v>
      </c>
      <c r="G194" s="7">
        <f t="shared" si="7"/>
        <v>0</v>
      </c>
      <c r="H194" s="154"/>
      <c r="I194" s="129"/>
    </row>
    <row r="195" spans="1:9" s="57" customFormat="1" ht="13.5" customHeight="1" hidden="1">
      <c r="A195" s="2" t="s">
        <v>429</v>
      </c>
      <c r="B195" s="3"/>
      <c r="C195" s="18"/>
      <c r="D195" s="219">
        <f>D196</f>
        <v>0</v>
      </c>
      <c r="E195" s="219">
        <f>E196</f>
        <v>0</v>
      </c>
      <c r="F195" s="7" t="e">
        <f t="shared" si="6"/>
        <v>#DIV/0!</v>
      </c>
      <c r="G195" s="7">
        <f t="shared" si="7"/>
        <v>0</v>
      </c>
      <c r="H195" s="154"/>
      <c r="I195" s="129"/>
    </row>
    <row r="196" spans="1:9" s="57" customFormat="1" ht="15" customHeight="1" hidden="1">
      <c r="A196" s="2"/>
      <c r="B196" s="17" t="s">
        <v>8</v>
      </c>
      <c r="C196" s="16" t="s">
        <v>25</v>
      </c>
      <c r="D196" s="219">
        <v>0</v>
      </c>
      <c r="E196" s="219">
        <v>0</v>
      </c>
      <c r="F196" s="7" t="e">
        <f t="shared" si="6"/>
        <v>#DIV/0!</v>
      </c>
      <c r="G196" s="7">
        <f t="shared" si="7"/>
        <v>0</v>
      </c>
      <c r="H196" s="154"/>
      <c r="I196" s="129"/>
    </row>
    <row r="197" spans="1:9" s="57" customFormat="1" ht="12.75" customHeight="1" hidden="1">
      <c r="A197" s="2" t="s">
        <v>430</v>
      </c>
      <c r="B197" s="17"/>
      <c r="C197" s="16"/>
      <c r="D197" s="219">
        <f>D198</f>
        <v>0</v>
      </c>
      <c r="E197" s="219">
        <f>E198</f>
        <v>0</v>
      </c>
      <c r="F197" s="7" t="e">
        <f t="shared" si="6"/>
        <v>#DIV/0!</v>
      </c>
      <c r="G197" s="7">
        <f t="shared" si="7"/>
        <v>0</v>
      </c>
      <c r="H197" s="154"/>
      <c r="I197" s="129"/>
    </row>
    <row r="198" spans="1:9" s="57" customFormat="1" ht="12.75" customHeight="1" hidden="1">
      <c r="A198" s="2"/>
      <c r="B198" s="17" t="s">
        <v>8</v>
      </c>
      <c r="C198" s="16" t="s">
        <v>25</v>
      </c>
      <c r="D198" s="219">
        <v>0</v>
      </c>
      <c r="E198" s="219">
        <v>0</v>
      </c>
      <c r="F198" s="7" t="e">
        <f t="shared" si="6"/>
        <v>#DIV/0!</v>
      </c>
      <c r="G198" s="7">
        <f t="shared" si="7"/>
        <v>0</v>
      </c>
      <c r="H198" s="154"/>
      <c r="I198" s="129"/>
    </row>
    <row r="199" spans="1:9" s="57" customFormat="1" ht="23.25" customHeight="1">
      <c r="A199" s="2" t="s">
        <v>431</v>
      </c>
      <c r="B199" s="3"/>
      <c r="C199" s="5" t="s">
        <v>19</v>
      </c>
      <c r="D199" s="218">
        <f>D200+D210</f>
        <v>3133.6</v>
      </c>
      <c r="E199" s="218">
        <f>E200+E210</f>
        <v>3132.3999999999996</v>
      </c>
      <c r="F199" s="7">
        <f t="shared" si="6"/>
        <v>99.96170538677559</v>
      </c>
      <c r="G199" s="7">
        <f t="shared" si="7"/>
        <v>-1.2000000000002728</v>
      </c>
      <c r="H199" s="154"/>
      <c r="I199" s="129"/>
    </row>
    <row r="200" spans="1:9" s="57" customFormat="1" ht="13.5" customHeight="1" hidden="1">
      <c r="A200" s="2" t="s">
        <v>432</v>
      </c>
      <c r="B200" s="3"/>
      <c r="C200" s="5" t="s">
        <v>33</v>
      </c>
      <c r="D200" s="218">
        <f>D201</f>
        <v>0</v>
      </c>
      <c r="E200" s="218">
        <f>E201</f>
        <v>0</v>
      </c>
      <c r="F200" s="7" t="e">
        <f t="shared" si="6"/>
        <v>#DIV/0!</v>
      </c>
      <c r="G200" s="7">
        <f t="shared" si="7"/>
        <v>0</v>
      </c>
      <c r="H200" s="154"/>
      <c r="I200" s="129"/>
    </row>
    <row r="201" spans="1:9" s="57" customFormat="1" ht="17.25" customHeight="1" hidden="1">
      <c r="A201" s="2" t="s">
        <v>433</v>
      </c>
      <c r="B201" s="3"/>
      <c r="C201" s="18"/>
      <c r="D201" s="219">
        <f>D202+D204+D206+D208</f>
        <v>0</v>
      </c>
      <c r="E201" s="219">
        <f>E202+E204+E206+E208</f>
        <v>0</v>
      </c>
      <c r="F201" s="7" t="e">
        <f t="shared" si="6"/>
        <v>#DIV/0!</v>
      </c>
      <c r="G201" s="7">
        <f t="shared" si="7"/>
        <v>0</v>
      </c>
      <c r="H201" s="154"/>
      <c r="I201" s="129"/>
    </row>
    <row r="202" spans="1:9" s="57" customFormat="1" ht="23.25" customHeight="1" hidden="1">
      <c r="A202" s="2" t="s">
        <v>434</v>
      </c>
      <c r="B202" s="3"/>
      <c r="C202" s="16"/>
      <c r="D202" s="219">
        <f>D203</f>
        <v>0</v>
      </c>
      <c r="E202" s="219">
        <f>E203</f>
        <v>0</v>
      </c>
      <c r="F202" s="7" t="e">
        <f t="shared" si="6"/>
        <v>#DIV/0!</v>
      </c>
      <c r="G202" s="7">
        <f t="shared" si="7"/>
        <v>0</v>
      </c>
      <c r="H202" s="154"/>
      <c r="I202" s="129"/>
    </row>
    <row r="203" spans="1:9" s="57" customFormat="1" ht="15.75" customHeight="1" hidden="1">
      <c r="A203" s="2"/>
      <c r="B203" s="17" t="s">
        <v>8</v>
      </c>
      <c r="C203" s="16" t="s">
        <v>25</v>
      </c>
      <c r="D203" s="219">
        <v>0</v>
      </c>
      <c r="E203" s="219">
        <v>0</v>
      </c>
      <c r="F203" s="7" t="e">
        <f t="shared" si="6"/>
        <v>#DIV/0!</v>
      </c>
      <c r="G203" s="7">
        <f t="shared" si="7"/>
        <v>0</v>
      </c>
      <c r="H203" s="154"/>
      <c r="I203" s="129"/>
    </row>
    <row r="204" spans="1:9" s="57" customFormat="1" ht="12.75" hidden="1">
      <c r="A204" s="2" t="s">
        <v>435</v>
      </c>
      <c r="B204" s="17"/>
      <c r="C204" s="16"/>
      <c r="D204" s="219"/>
      <c r="E204" s="219"/>
      <c r="F204" s="7" t="e">
        <f t="shared" si="6"/>
        <v>#DIV/0!</v>
      </c>
      <c r="G204" s="7">
        <f t="shared" si="7"/>
        <v>0</v>
      </c>
      <c r="H204" s="154"/>
      <c r="I204" s="129"/>
    </row>
    <row r="205" spans="1:9" s="57" customFormat="1" ht="15.75" customHeight="1" hidden="1">
      <c r="A205" s="2"/>
      <c r="B205" s="17" t="s">
        <v>8</v>
      </c>
      <c r="C205" s="16" t="s">
        <v>25</v>
      </c>
      <c r="D205" s="219"/>
      <c r="E205" s="219"/>
      <c r="F205" s="7" t="e">
        <f t="shared" si="6"/>
        <v>#DIV/0!</v>
      </c>
      <c r="G205" s="7">
        <f t="shared" si="7"/>
        <v>0</v>
      </c>
      <c r="H205" s="154"/>
      <c r="I205" s="129"/>
    </row>
    <row r="206" spans="1:9" s="57" customFormat="1" ht="12.75" hidden="1">
      <c r="A206" s="2" t="s">
        <v>436</v>
      </c>
      <c r="B206" s="17"/>
      <c r="C206" s="16"/>
      <c r="D206" s="219"/>
      <c r="E206" s="219"/>
      <c r="F206" s="7" t="e">
        <f t="shared" si="6"/>
        <v>#DIV/0!</v>
      </c>
      <c r="G206" s="7">
        <f t="shared" si="7"/>
        <v>0</v>
      </c>
      <c r="H206" s="154"/>
      <c r="I206" s="129"/>
    </row>
    <row r="207" spans="1:9" s="57" customFormat="1" ht="15.75" customHeight="1" hidden="1">
      <c r="A207" s="2"/>
      <c r="B207" s="17" t="s">
        <v>8</v>
      </c>
      <c r="C207" s="16" t="s">
        <v>25</v>
      </c>
      <c r="D207" s="219"/>
      <c r="E207" s="219"/>
      <c r="F207" s="7" t="e">
        <f t="shared" si="6"/>
        <v>#DIV/0!</v>
      </c>
      <c r="G207" s="7">
        <f t="shared" si="7"/>
        <v>0</v>
      </c>
      <c r="H207" s="154"/>
      <c r="I207" s="129"/>
    </row>
    <row r="208" spans="1:9" s="57" customFormat="1" ht="12.75" hidden="1">
      <c r="A208" s="2" t="s">
        <v>437</v>
      </c>
      <c r="B208" s="17"/>
      <c r="C208" s="16"/>
      <c r="D208" s="219">
        <f>D209</f>
        <v>0</v>
      </c>
      <c r="E208" s="219">
        <f>E209</f>
        <v>0</v>
      </c>
      <c r="F208" s="7" t="e">
        <f t="shared" si="6"/>
        <v>#DIV/0!</v>
      </c>
      <c r="G208" s="7">
        <f t="shared" si="7"/>
        <v>0</v>
      </c>
      <c r="H208" s="154"/>
      <c r="I208" s="129"/>
    </row>
    <row r="209" spans="1:9" s="57" customFormat="1" ht="15.75" customHeight="1" hidden="1">
      <c r="A209" s="2"/>
      <c r="B209" s="17" t="s">
        <v>8</v>
      </c>
      <c r="C209" s="16" t="s">
        <v>25</v>
      </c>
      <c r="D209" s="219">
        <v>0</v>
      </c>
      <c r="E209" s="219">
        <v>0</v>
      </c>
      <c r="F209" s="7" t="e">
        <f t="shared" si="6"/>
        <v>#DIV/0!</v>
      </c>
      <c r="G209" s="7">
        <f t="shared" si="7"/>
        <v>0</v>
      </c>
      <c r="H209" s="154"/>
      <c r="I209" s="129"/>
    </row>
    <row r="210" spans="1:9" s="57" customFormat="1" ht="15.75" customHeight="1">
      <c r="A210" s="2" t="s">
        <v>438</v>
      </c>
      <c r="B210" s="17"/>
      <c r="C210" s="130" t="s">
        <v>439</v>
      </c>
      <c r="D210" s="218">
        <f>D211+D218</f>
        <v>3133.6</v>
      </c>
      <c r="E210" s="218">
        <f>E211+E218</f>
        <v>3132.3999999999996</v>
      </c>
      <c r="F210" s="7">
        <f t="shared" si="6"/>
        <v>99.96170538677559</v>
      </c>
      <c r="G210" s="7">
        <f t="shared" si="7"/>
        <v>-1.2000000000002728</v>
      </c>
      <c r="H210" s="154"/>
      <c r="I210" s="129"/>
    </row>
    <row r="211" spans="1:9" s="57" customFormat="1" ht="24" customHeight="1">
      <c r="A211" s="2" t="s">
        <v>440</v>
      </c>
      <c r="B211" s="17"/>
      <c r="C211" s="16" t="s">
        <v>604</v>
      </c>
      <c r="D211" s="219">
        <f>D212+D214+D216</f>
        <v>748</v>
      </c>
      <c r="E211" s="219">
        <f>E212+E214+E216</f>
        <v>746.8</v>
      </c>
      <c r="F211" s="8">
        <f t="shared" si="6"/>
        <v>99.83957219251336</v>
      </c>
      <c r="G211" s="8">
        <f t="shared" si="7"/>
        <v>-1.2000000000000455</v>
      </c>
      <c r="H211" s="154"/>
      <c r="I211" s="129"/>
    </row>
    <row r="212" spans="1:9" s="57" customFormat="1" ht="15.75" customHeight="1">
      <c r="A212" s="2" t="s">
        <v>441</v>
      </c>
      <c r="B212" s="17"/>
      <c r="C212" s="16" t="s">
        <v>797</v>
      </c>
      <c r="D212" s="219">
        <f>D213</f>
        <v>259.9</v>
      </c>
      <c r="E212" s="219">
        <f>E213</f>
        <v>259.9</v>
      </c>
      <c r="F212" s="8">
        <f t="shared" si="6"/>
        <v>100</v>
      </c>
      <c r="G212" s="8">
        <f t="shared" si="7"/>
        <v>0</v>
      </c>
      <c r="H212" s="154"/>
      <c r="I212" s="129"/>
    </row>
    <row r="213" spans="1:9" s="57" customFormat="1" ht="18" customHeight="1">
      <c r="A213" s="2"/>
      <c r="B213" s="17" t="s">
        <v>8</v>
      </c>
      <c r="C213" s="16" t="s">
        <v>25</v>
      </c>
      <c r="D213" s="219">
        <v>259.9</v>
      </c>
      <c r="E213" s="219">
        <v>259.9</v>
      </c>
      <c r="F213" s="8">
        <f t="shared" si="6"/>
        <v>100</v>
      </c>
      <c r="G213" s="8">
        <f t="shared" si="7"/>
        <v>0</v>
      </c>
      <c r="H213" s="154"/>
      <c r="I213" s="129"/>
    </row>
    <row r="214" spans="1:9" s="57" customFormat="1" ht="17.25" customHeight="1">
      <c r="A214" s="2" t="s">
        <v>442</v>
      </c>
      <c r="B214" s="17"/>
      <c r="C214" s="16" t="s">
        <v>443</v>
      </c>
      <c r="D214" s="219">
        <f>D215</f>
        <v>188.1</v>
      </c>
      <c r="E214" s="219">
        <f>E215</f>
        <v>188.1</v>
      </c>
      <c r="F214" s="8">
        <f t="shared" si="6"/>
        <v>100</v>
      </c>
      <c r="G214" s="8">
        <f t="shared" si="7"/>
        <v>0</v>
      </c>
      <c r="H214" s="154"/>
      <c r="I214" s="129"/>
    </row>
    <row r="215" spans="1:9" s="57" customFormat="1" ht="15.75" customHeight="1">
      <c r="A215" s="2"/>
      <c r="B215" s="17" t="s">
        <v>8</v>
      </c>
      <c r="C215" s="16" t="s">
        <v>25</v>
      </c>
      <c r="D215" s="219">
        <v>188.1</v>
      </c>
      <c r="E215" s="219">
        <v>188.1</v>
      </c>
      <c r="F215" s="8">
        <f t="shared" si="6"/>
        <v>100</v>
      </c>
      <c r="G215" s="8">
        <f t="shared" si="7"/>
        <v>0</v>
      </c>
      <c r="H215" s="154"/>
      <c r="I215" s="129"/>
    </row>
    <row r="216" spans="1:9" s="57" customFormat="1" ht="25.5" customHeight="1">
      <c r="A216" s="2" t="s">
        <v>586</v>
      </c>
      <c r="B216" s="17"/>
      <c r="C216" s="16" t="s">
        <v>605</v>
      </c>
      <c r="D216" s="219">
        <f>D217</f>
        <v>300</v>
      </c>
      <c r="E216" s="219">
        <f>E217</f>
        <v>298.8</v>
      </c>
      <c r="F216" s="8">
        <f t="shared" si="6"/>
        <v>99.6</v>
      </c>
      <c r="G216" s="8">
        <f t="shared" si="7"/>
        <v>-1.1999999999999886</v>
      </c>
      <c r="H216" s="154"/>
      <c r="I216" s="129"/>
    </row>
    <row r="217" spans="1:9" s="57" customFormat="1" ht="15.75" customHeight="1">
      <c r="A217" s="2"/>
      <c r="B217" s="17" t="s">
        <v>8</v>
      </c>
      <c r="C217" s="16" t="s">
        <v>25</v>
      </c>
      <c r="D217" s="219">
        <v>300</v>
      </c>
      <c r="E217" s="219">
        <v>298.8</v>
      </c>
      <c r="F217" s="8">
        <f aca="true" t="shared" si="8" ref="F217:F290">E217/D217*100</f>
        <v>99.6</v>
      </c>
      <c r="G217" s="8">
        <f aca="true" t="shared" si="9" ref="G217:G290">E217-D217</f>
        <v>-1.1999999999999886</v>
      </c>
      <c r="H217" s="154"/>
      <c r="I217" s="129"/>
    </row>
    <row r="218" spans="1:9" s="57" customFormat="1" ht="24.75" customHeight="1">
      <c r="A218" s="2" t="s">
        <v>444</v>
      </c>
      <c r="B218" s="17"/>
      <c r="C218" s="16" t="s">
        <v>445</v>
      </c>
      <c r="D218" s="219">
        <f>D219+D221+D223</f>
        <v>2385.6</v>
      </c>
      <c r="E218" s="219">
        <f>E219+E221+E223</f>
        <v>2385.6</v>
      </c>
      <c r="F218" s="8">
        <f t="shared" si="8"/>
        <v>100</v>
      </c>
      <c r="G218" s="8">
        <f t="shared" si="9"/>
        <v>0</v>
      </c>
      <c r="H218" s="154"/>
      <c r="I218" s="129"/>
    </row>
    <row r="219" spans="1:9" s="57" customFormat="1" ht="16.5" customHeight="1">
      <c r="A219" s="2" t="s">
        <v>446</v>
      </c>
      <c r="B219" s="17"/>
      <c r="C219" s="16" t="s">
        <v>447</v>
      </c>
      <c r="D219" s="219">
        <f>D220</f>
        <v>2186.6</v>
      </c>
      <c r="E219" s="219">
        <f>E220</f>
        <v>2186.6</v>
      </c>
      <c r="F219" s="8">
        <f t="shared" si="8"/>
        <v>100</v>
      </c>
      <c r="G219" s="8">
        <f t="shared" si="9"/>
        <v>0</v>
      </c>
      <c r="H219" s="154"/>
      <c r="I219" s="129"/>
    </row>
    <row r="220" spans="1:9" s="57" customFormat="1" ht="15.75" customHeight="1">
      <c r="A220" s="2"/>
      <c r="B220" s="17" t="s">
        <v>8</v>
      </c>
      <c r="C220" s="16" t="s">
        <v>25</v>
      </c>
      <c r="D220" s="219">
        <v>2186.6</v>
      </c>
      <c r="E220" s="219">
        <v>2186.6</v>
      </c>
      <c r="F220" s="8">
        <f t="shared" si="8"/>
        <v>100</v>
      </c>
      <c r="G220" s="8">
        <f t="shared" si="9"/>
        <v>0</v>
      </c>
      <c r="H220" s="154"/>
      <c r="I220" s="129"/>
    </row>
    <row r="221" spans="1:9" s="57" customFormat="1" ht="15.75" customHeight="1">
      <c r="A221" s="2" t="s">
        <v>448</v>
      </c>
      <c r="B221" s="17"/>
      <c r="C221" s="16" t="s">
        <v>449</v>
      </c>
      <c r="D221" s="219">
        <f>D222</f>
        <v>199</v>
      </c>
      <c r="E221" s="219">
        <f>E222</f>
        <v>199</v>
      </c>
      <c r="F221" s="8">
        <f t="shared" si="8"/>
        <v>100</v>
      </c>
      <c r="G221" s="8">
        <f t="shared" si="9"/>
        <v>0</v>
      </c>
      <c r="H221" s="154"/>
      <c r="I221" s="129"/>
    </row>
    <row r="222" spans="1:9" s="57" customFormat="1" ht="15.75" customHeight="1">
      <c r="A222" s="2"/>
      <c r="B222" s="17" t="s">
        <v>8</v>
      </c>
      <c r="C222" s="16" t="s">
        <v>25</v>
      </c>
      <c r="D222" s="219">
        <v>199</v>
      </c>
      <c r="E222" s="219">
        <v>199</v>
      </c>
      <c r="F222" s="8">
        <f t="shared" si="8"/>
        <v>100</v>
      </c>
      <c r="G222" s="8">
        <f t="shared" si="9"/>
        <v>0</v>
      </c>
      <c r="H222" s="154"/>
      <c r="I222" s="129"/>
    </row>
    <row r="223" spans="1:9" s="57" customFormat="1" ht="15.75" customHeight="1" hidden="1">
      <c r="A223" s="2" t="s">
        <v>450</v>
      </c>
      <c r="B223" s="17"/>
      <c r="C223" s="16"/>
      <c r="D223" s="219"/>
      <c r="E223" s="219"/>
      <c r="F223" s="7" t="e">
        <f t="shared" si="8"/>
        <v>#DIV/0!</v>
      </c>
      <c r="G223" s="7">
        <f t="shared" si="9"/>
        <v>0</v>
      </c>
      <c r="H223" s="154"/>
      <c r="I223" s="129"/>
    </row>
    <row r="224" spans="1:9" s="57" customFormat="1" ht="15.75" customHeight="1" hidden="1">
      <c r="A224" s="2"/>
      <c r="B224" s="17" t="s">
        <v>8</v>
      </c>
      <c r="C224" s="16" t="s">
        <v>25</v>
      </c>
      <c r="D224" s="219"/>
      <c r="E224" s="219"/>
      <c r="F224" s="7" t="e">
        <f t="shared" si="8"/>
        <v>#DIV/0!</v>
      </c>
      <c r="G224" s="7">
        <f t="shared" si="9"/>
        <v>0</v>
      </c>
      <c r="H224" s="154"/>
      <c r="I224" s="129"/>
    </row>
    <row r="225" spans="1:9" s="57" customFormat="1" ht="23.25" customHeight="1">
      <c r="A225" s="2" t="s">
        <v>451</v>
      </c>
      <c r="B225" s="3"/>
      <c r="C225" s="5" t="s">
        <v>20</v>
      </c>
      <c r="D225" s="218">
        <f>D226+D238+D244+D268</f>
        <v>3943</v>
      </c>
      <c r="E225" s="218">
        <f>E226+E238+E244+E268</f>
        <v>1962.9999999999998</v>
      </c>
      <c r="F225" s="7">
        <f t="shared" si="8"/>
        <v>49.784428100431136</v>
      </c>
      <c r="G225" s="7">
        <f t="shared" si="9"/>
        <v>-1980.0000000000002</v>
      </c>
      <c r="H225" s="154"/>
      <c r="I225" s="129"/>
    </row>
    <row r="226" spans="1:9" s="57" customFormat="1" ht="22.5" customHeight="1">
      <c r="A226" s="2" t="s">
        <v>452</v>
      </c>
      <c r="B226" s="3"/>
      <c r="C226" s="5" t="s">
        <v>46</v>
      </c>
      <c r="D226" s="218">
        <f>D227</f>
        <v>879.1999999999999</v>
      </c>
      <c r="E226" s="218">
        <f>E227</f>
        <v>879.1999999999999</v>
      </c>
      <c r="F226" s="7">
        <f t="shared" si="8"/>
        <v>100</v>
      </c>
      <c r="G226" s="7">
        <f t="shared" si="9"/>
        <v>0</v>
      </c>
      <c r="H226" s="154"/>
      <c r="I226" s="129"/>
    </row>
    <row r="227" spans="1:9" s="57" customFormat="1" ht="25.5" customHeight="1">
      <c r="A227" s="2" t="s">
        <v>453</v>
      </c>
      <c r="B227" s="3"/>
      <c r="C227" s="4" t="s">
        <v>454</v>
      </c>
      <c r="D227" s="219">
        <f>D228+D230+D232+D234+D236</f>
        <v>879.1999999999999</v>
      </c>
      <c r="E227" s="219">
        <f>E228+E230+E232+E234+E236</f>
        <v>879.1999999999999</v>
      </c>
      <c r="F227" s="8">
        <f t="shared" si="8"/>
        <v>100</v>
      </c>
      <c r="G227" s="8">
        <f t="shared" si="9"/>
        <v>0</v>
      </c>
      <c r="H227" s="154"/>
      <c r="I227" s="129"/>
    </row>
    <row r="228" spans="1:9" s="57" customFormat="1" ht="24.75" customHeight="1">
      <c r="A228" s="2" t="s">
        <v>455</v>
      </c>
      <c r="B228" s="3"/>
      <c r="C228" s="20" t="s">
        <v>798</v>
      </c>
      <c r="D228" s="219">
        <f>D229</f>
        <v>437.3</v>
      </c>
      <c r="E228" s="219">
        <f>E229</f>
        <v>437.3</v>
      </c>
      <c r="F228" s="8">
        <f t="shared" si="8"/>
        <v>100</v>
      </c>
      <c r="G228" s="8">
        <f t="shared" si="9"/>
        <v>0</v>
      </c>
      <c r="H228" s="154"/>
      <c r="I228" s="129"/>
    </row>
    <row r="229" spans="1:9" s="57" customFormat="1" ht="15" customHeight="1">
      <c r="A229" s="2"/>
      <c r="B229" s="17" t="s">
        <v>8</v>
      </c>
      <c r="C229" s="16" t="s">
        <v>25</v>
      </c>
      <c r="D229" s="219">
        <v>437.3</v>
      </c>
      <c r="E229" s="219">
        <v>437.3</v>
      </c>
      <c r="F229" s="8">
        <f t="shared" si="8"/>
        <v>100</v>
      </c>
      <c r="G229" s="8">
        <f t="shared" si="9"/>
        <v>0</v>
      </c>
      <c r="H229" s="154"/>
      <c r="I229" s="129"/>
    </row>
    <row r="230" spans="1:9" s="57" customFormat="1" ht="16.5" customHeight="1">
      <c r="A230" s="2" t="s">
        <v>456</v>
      </c>
      <c r="B230" s="3"/>
      <c r="C230" s="20" t="s">
        <v>799</v>
      </c>
      <c r="D230" s="219">
        <f>D231</f>
        <v>319</v>
      </c>
      <c r="E230" s="219">
        <f>E231</f>
        <v>319</v>
      </c>
      <c r="F230" s="8">
        <f t="shared" si="8"/>
        <v>100</v>
      </c>
      <c r="G230" s="8">
        <f t="shared" si="9"/>
        <v>0</v>
      </c>
      <c r="H230" s="154"/>
      <c r="I230" s="129"/>
    </row>
    <row r="231" spans="1:9" s="57" customFormat="1" ht="17.25" customHeight="1">
      <c r="A231" s="2"/>
      <c r="B231" s="17" t="s">
        <v>8</v>
      </c>
      <c r="C231" s="16" t="s">
        <v>25</v>
      </c>
      <c r="D231" s="219">
        <v>319</v>
      </c>
      <c r="E231" s="219">
        <v>319</v>
      </c>
      <c r="F231" s="8">
        <f t="shared" si="8"/>
        <v>100</v>
      </c>
      <c r="G231" s="8">
        <f t="shared" si="9"/>
        <v>0</v>
      </c>
      <c r="H231" s="154"/>
      <c r="I231" s="129"/>
    </row>
    <row r="232" spans="1:9" s="57" customFormat="1" ht="15.75" customHeight="1">
      <c r="A232" s="2" t="s">
        <v>457</v>
      </c>
      <c r="B232" s="3"/>
      <c r="C232" s="20" t="s">
        <v>800</v>
      </c>
      <c r="D232" s="219">
        <f>D233</f>
        <v>87</v>
      </c>
      <c r="E232" s="219">
        <f>E233</f>
        <v>87</v>
      </c>
      <c r="F232" s="8">
        <f t="shared" si="8"/>
        <v>100</v>
      </c>
      <c r="G232" s="8">
        <f t="shared" si="9"/>
        <v>0</v>
      </c>
      <c r="H232" s="154"/>
      <c r="I232" s="129"/>
    </row>
    <row r="233" spans="1:9" s="57" customFormat="1" ht="15" customHeight="1">
      <c r="A233" s="2"/>
      <c r="B233" s="17" t="s">
        <v>8</v>
      </c>
      <c r="C233" s="16" t="s">
        <v>25</v>
      </c>
      <c r="D233" s="219">
        <v>87</v>
      </c>
      <c r="E233" s="219">
        <v>87</v>
      </c>
      <c r="F233" s="8">
        <f t="shared" si="8"/>
        <v>100</v>
      </c>
      <c r="G233" s="8">
        <f t="shared" si="9"/>
        <v>0</v>
      </c>
      <c r="H233" s="154"/>
      <c r="I233" s="129"/>
    </row>
    <row r="234" spans="1:9" s="57" customFormat="1" ht="13.5" customHeight="1">
      <c r="A234" s="2" t="s">
        <v>458</v>
      </c>
      <c r="B234" s="3"/>
      <c r="C234" s="20" t="s">
        <v>705</v>
      </c>
      <c r="D234" s="219">
        <f>D235</f>
        <v>5.9</v>
      </c>
      <c r="E234" s="219">
        <f>E235</f>
        <v>5.9</v>
      </c>
      <c r="F234" s="8">
        <f t="shared" si="8"/>
        <v>100</v>
      </c>
      <c r="G234" s="8">
        <f t="shared" si="9"/>
        <v>0</v>
      </c>
      <c r="H234" s="154"/>
      <c r="I234" s="129"/>
    </row>
    <row r="235" spans="1:9" s="57" customFormat="1" ht="15.75" customHeight="1">
      <c r="A235" s="2"/>
      <c r="B235" s="17" t="s">
        <v>8</v>
      </c>
      <c r="C235" s="16" t="s">
        <v>25</v>
      </c>
      <c r="D235" s="219">
        <v>5.9</v>
      </c>
      <c r="E235" s="219">
        <v>5.9</v>
      </c>
      <c r="F235" s="8">
        <f t="shared" si="8"/>
        <v>100</v>
      </c>
      <c r="G235" s="8">
        <f t="shared" si="9"/>
        <v>0</v>
      </c>
      <c r="H235" s="154"/>
      <c r="I235" s="129"/>
    </row>
    <row r="236" spans="1:9" s="57" customFormat="1" ht="15.75" customHeight="1">
      <c r="A236" s="2" t="s">
        <v>763</v>
      </c>
      <c r="B236" s="17"/>
      <c r="C236" s="16" t="s">
        <v>801</v>
      </c>
      <c r="D236" s="219">
        <f>D237</f>
        <v>30</v>
      </c>
      <c r="E236" s="219">
        <f>E237</f>
        <v>30</v>
      </c>
      <c r="F236" s="8">
        <f t="shared" si="8"/>
        <v>100</v>
      </c>
      <c r="G236" s="8">
        <f t="shared" si="9"/>
        <v>0</v>
      </c>
      <c r="H236" s="154"/>
      <c r="I236" s="129"/>
    </row>
    <row r="237" spans="1:9" s="57" customFormat="1" ht="15.75" customHeight="1">
      <c r="A237" s="2"/>
      <c r="B237" s="17" t="s">
        <v>8</v>
      </c>
      <c r="C237" s="16" t="s">
        <v>25</v>
      </c>
      <c r="D237" s="219">
        <v>30</v>
      </c>
      <c r="E237" s="219">
        <v>30</v>
      </c>
      <c r="F237" s="8">
        <f t="shared" si="8"/>
        <v>100</v>
      </c>
      <c r="G237" s="8">
        <f t="shared" si="9"/>
        <v>0</v>
      </c>
      <c r="H237" s="154"/>
      <c r="I237" s="129"/>
    </row>
    <row r="238" spans="1:9" s="57" customFormat="1" ht="33.75" customHeight="1">
      <c r="A238" s="2" t="s">
        <v>459</v>
      </c>
      <c r="B238" s="3"/>
      <c r="C238" s="5" t="s">
        <v>45</v>
      </c>
      <c r="D238" s="218">
        <f>D240+D242</f>
        <v>323.5</v>
      </c>
      <c r="E238" s="218">
        <f>E240+E242</f>
        <v>323.5</v>
      </c>
      <c r="F238" s="7">
        <f t="shared" si="8"/>
        <v>100</v>
      </c>
      <c r="G238" s="7">
        <f t="shared" si="9"/>
        <v>0</v>
      </c>
      <c r="H238" s="154"/>
      <c r="I238" s="129"/>
    </row>
    <row r="239" spans="1:9" s="57" customFormat="1" ht="37.5" customHeight="1">
      <c r="A239" s="2" t="s">
        <v>460</v>
      </c>
      <c r="B239" s="3"/>
      <c r="C239" s="20" t="s">
        <v>706</v>
      </c>
      <c r="D239" s="219">
        <f>D240+D242</f>
        <v>323.5</v>
      </c>
      <c r="E239" s="219">
        <f>E240+E242</f>
        <v>323.5</v>
      </c>
      <c r="F239" s="7">
        <f t="shared" si="8"/>
        <v>100</v>
      </c>
      <c r="G239" s="7">
        <f t="shared" si="9"/>
        <v>0</v>
      </c>
      <c r="H239" s="154"/>
      <c r="I239" s="129"/>
    </row>
    <row r="240" spans="1:9" s="57" customFormat="1" ht="15" customHeight="1">
      <c r="A240" s="2" t="s">
        <v>461</v>
      </c>
      <c r="B240" s="3"/>
      <c r="C240" s="20" t="s">
        <v>707</v>
      </c>
      <c r="D240" s="219">
        <f>D241</f>
        <v>273.5</v>
      </c>
      <c r="E240" s="219">
        <f>E241</f>
        <v>273.5</v>
      </c>
      <c r="F240" s="7">
        <f t="shared" si="8"/>
        <v>100</v>
      </c>
      <c r="G240" s="7">
        <f t="shared" si="9"/>
        <v>0</v>
      </c>
      <c r="H240" s="154"/>
      <c r="I240" s="129"/>
    </row>
    <row r="241" spans="1:9" s="57" customFormat="1" ht="15.75" customHeight="1">
      <c r="A241" s="2"/>
      <c r="B241" s="17" t="s">
        <v>8</v>
      </c>
      <c r="C241" s="16" t="s">
        <v>25</v>
      </c>
      <c r="D241" s="219">
        <v>273.5</v>
      </c>
      <c r="E241" s="219">
        <v>273.5</v>
      </c>
      <c r="F241" s="7">
        <f t="shared" si="8"/>
        <v>100</v>
      </c>
      <c r="G241" s="7">
        <f t="shared" si="9"/>
        <v>0</v>
      </c>
      <c r="H241" s="154"/>
      <c r="I241" s="129"/>
    </row>
    <row r="242" spans="1:9" s="57" customFormat="1" ht="25.5" customHeight="1">
      <c r="A242" s="2" t="s">
        <v>462</v>
      </c>
      <c r="B242" s="3"/>
      <c r="C242" s="20" t="s">
        <v>708</v>
      </c>
      <c r="D242" s="219">
        <f>D243</f>
        <v>50</v>
      </c>
      <c r="E242" s="219">
        <f>E243</f>
        <v>50</v>
      </c>
      <c r="F242" s="7">
        <f t="shared" si="8"/>
        <v>100</v>
      </c>
      <c r="G242" s="7">
        <f t="shared" si="9"/>
        <v>0</v>
      </c>
      <c r="H242" s="154"/>
      <c r="I242" s="129"/>
    </row>
    <row r="243" spans="1:9" s="57" customFormat="1" ht="15" customHeight="1">
      <c r="A243" s="2"/>
      <c r="B243" s="17" t="s">
        <v>8</v>
      </c>
      <c r="C243" s="16" t="s">
        <v>25</v>
      </c>
      <c r="D243" s="219">
        <v>50</v>
      </c>
      <c r="E243" s="219">
        <v>50</v>
      </c>
      <c r="F243" s="7">
        <f t="shared" si="8"/>
        <v>100</v>
      </c>
      <c r="G243" s="7">
        <f t="shared" si="9"/>
        <v>0</v>
      </c>
      <c r="H243" s="154"/>
      <c r="I243" s="129"/>
    </row>
    <row r="244" spans="1:9" s="57" customFormat="1" ht="27" customHeight="1">
      <c r="A244" s="2" t="s">
        <v>463</v>
      </c>
      <c r="B244" s="3"/>
      <c r="C244" s="5" t="s">
        <v>464</v>
      </c>
      <c r="D244" s="218">
        <f>D245</f>
        <v>205.29999999999998</v>
      </c>
      <c r="E244" s="218">
        <f>E245</f>
        <v>205.29999999999998</v>
      </c>
      <c r="F244" s="7">
        <f t="shared" si="8"/>
        <v>100</v>
      </c>
      <c r="G244" s="7">
        <f t="shared" si="9"/>
        <v>0</v>
      </c>
      <c r="H244" s="154"/>
      <c r="I244" s="129"/>
    </row>
    <row r="245" spans="1:9" s="19" customFormat="1" ht="15.75" customHeight="1">
      <c r="A245" s="2" t="s">
        <v>465</v>
      </c>
      <c r="B245" s="17"/>
      <c r="C245" s="18" t="s">
        <v>709</v>
      </c>
      <c r="D245" s="219">
        <f>D246+D248+D250+D252+D254+D256+D258+D262+D264+D260+D266</f>
        <v>205.29999999999998</v>
      </c>
      <c r="E245" s="219">
        <f>E246+E248+E250+E252+E254+E256+E258+E262+E264+E260+E266</f>
        <v>205.29999999999998</v>
      </c>
      <c r="F245" s="8">
        <f t="shared" si="8"/>
        <v>100</v>
      </c>
      <c r="G245" s="8">
        <f t="shared" si="9"/>
        <v>0</v>
      </c>
      <c r="H245" s="153"/>
      <c r="I245" s="132"/>
    </row>
    <row r="246" spans="1:9" s="19" customFormat="1" ht="18" customHeight="1" hidden="1">
      <c r="A246" s="2" t="s">
        <v>466</v>
      </c>
      <c r="B246" s="17"/>
      <c r="C246" s="124"/>
      <c r="D246" s="219">
        <f>D247</f>
        <v>0</v>
      </c>
      <c r="E246" s="219">
        <f>E247</f>
        <v>0</v>
      </c>
      <c r="F246" s="8" t="e">
        <f t="shared" si="8"/>
        <v>#DIV/0!</v>
      </c>
      <c r="G246" s="8">
        <f t="shared" si="9"/>
        <v>0</v>
      </c>
      <c r="H246" s="153"/>
      <c r="I246" s="132"/>
    </row>
    <row r="247" spans="1:9" s="19" customFormat="1" ht="15.75" customHeight="1" hidden="1">
      <c r="A247" s="2"/>
      <c r="B247" s="17" t="s">
        <v>8</v>
      </c>
      <c r="C247" s="16" t="s">
        <v>25</v>
      </c>
      <c r="D247" s="219">
        <v>0</v>
      </c>
      <c r="E247" s="219">
        <v>0</v>
      </c>
      <c r="F247" s="8" t="e">
        <f t="shared" si="8"/>
        <v>#DIV/0!</v>
      </c>
      <c r="G247" s="8">
        <f t="shared" si="9"/>
        <v>0</v>
      </c>
      <c r="H247" s="153"/>
      <c r="I247" s="132"/>
    </row>
    <row r="248" spans="1:9" s="19" customFormat="1" ht="14.25" customHeight="1" hidden="1">
      <c r="A248" s="2" t="s">
        <v>467</v>
      </c>
      <c r="B248" s="17"/>
      <c r="C248" s="124"/>
      <c r="D248" s="219">
        <f>D249</f>
        <v>0</v>
      </c>
      <c r="E248" s="219">
        <f>E249</f>
        <v>0</v>
      </c>
      <c r="F248" s="8" t="e">
        <f t="shared" si="8"/>
        <v>#DIV/0!</v>
      </c>
      <c r="G248" s="8">
        <f t="shared" si="9"/>
        <v>0</v>
      </c>
      <c r="H248" s="153"/>
      <c r="I248" s="132"/>
    </row>
    <row r="249" spans="1:9" s="19" customFormat="1" ht="14.25" customHeight="1" hidden="1">
      <c r="A249" s="2"/>
      <c r="B249" s="17" t="s">
        <v>8</v>
      </c>
      <c r="C249" s="16" t="s">
        <v>25</v>
      </c>
      <c r="D249" s="219">
        <v>0</v>
      </c>
      <c r="E249" s="219">
        <v>0</v>
      </c>
      <c r="F249" s="8" t="e">
        <f t="shared" si="8"/>
        <v>#DIV/0!</v>
      </c>
      <c r="G249" s="8">
        <f t="shared" si="9"/>
        <v>0</v>
      </c>
      <c r="H249" s="153"/>
      <c r="I249" s="132"/>
    </row>
    <row r="250" spans="1:9" s="19" customFormat="1" ht="23.25" customHeight="1" hidden="1">
      <c r="A250" s="2" t="s">
        <v>468</v>
      </c>
      <c r="B250" s="17"/>
      <c r="C250" s="124"/>
      <c r="D250" s="219">
        <f>D251</f>
        <v>0</v>
      </c>
      <c r="E250" s="219">
        <f>E251</f>
        <v>0</v>
      </c>
      <c r="F250" s="8" t="e">
        <f t="shared" si="8"/>
        <v>#DIV/0!</v>
      </c>
      <c r="G250" s="8">
        <f t="shared" si="9"/>
        <v>0</v>
      </c>
      <c r="H250" s="153"/>
      <c r="I250" s="132"/>
    </row>
    <row r="251" spans="1:9" s="19" customFormat="1" ht="14.25" customHeight="1" hidden="1">
      <c r="A251" s="2"/>
      <c r="B251" s="17" t="s">
        <v>8</v>
      </c>
      <c r="C251" s="16" t="s">
        <v>25</v>
      </c>
      <c r="D251" s="219">
        <v>0</v>
      </c>
      <c r="E251" s="219">
        <v>0</v>
      </c>
      <c r="F251" s="8" t="e">
        <f t="shared" si="8"/>
        <v>#DIV/0!</v>
      </c>
      <c r="G251" s="8">
        <f t="shared" si="9"/>
        <v>0</v>
      </c>
      <c r="H251" s="153"/>
      <c r="I251" s="132"/>
    </row>
    <row r="252" spans="1:9" s="19" customFormat="1" ht="14.25" customHeight="1" hidden="1">
      <c r="A252" s="2" t="s">
        <v>469</v>
      </c>
      <c r="B252" s="17"/>
      <c r="C252" s="124"/>
      <c r="D252" s="219">
        <f>D253</f>
        <v>0</v>
      </c>
      <c r="E252" s="219">
        <f>E253</f>
        <v>0</v>
      </c>
      <c r="F252" s="8" t="e">
        <f t="shared" si="8"/>
        <v>#DIV/0!</v>
      </c>
      <c r="G252" s="8">
        <f t="shared" si="9"/>
        <v>0</v>
      </c>
      <c r="H252" s="153"/>
      <c r="I252" s="132"/>
    </row>
    <row r="253" spans="1:9" s="19" customFormat="1" ht="14.25" customHeight="1" hidden="1">
      <c r="A253" s="2"/>
      <c r="B253" s="17" t="s">
        <v>8</v>
      </c>
      <c r="C253" s="16" t="s">
        <v>25</v>
      </c>
      <c r="D253" s="219">
        <v>0</v>
      </c>
      <c r="E253" s="219">
        <v>0</v>
      </c>
      <c r="F253" s="8" t="e">
        <f t="shared" si="8"/>
        <v>#DIV/0!</v>
      </c>
      <c r="G253" s="8">
        <f t="shared" si="9"/>
        <v>0</v>
      </c>
      <c r="H253" s="153"/>
      <c r="I253" s="132"/>
    </row>
    <row r="254" spans="1:9" s="19" customFormat="1" ht="14.25" customHeight="1" hidden="1">
      <c r="A254" s="2" t="s">
        <v>470</v>
      </c>
      <c r="B254" s="17"/>
      <c r="C254" s="124"/>
      <c r="D254" s="219">
        <f>D255</f>
        <v>0</v>
      </c>
      <c r="E254" s="219">
        <f>E255</f>
        <v>0</v>
      </c>
      <c r="F254" s="8" t="e">
        <f t="shared" si="8"/>
        <v>#DIV/0!</v>
      </c>
      <c r="G254" s="8">
        <f t="shared" si="9"/>
        <v>0</v>
      </c>
      <c r="H254" s="153"/>
      <c r="I254" s="132"/>
    </row>
    <row r="255" spans="1:9" s="19" customFormat="1" ht="14.25" customHeight="1" hidden="1">
      <c r="A255" s="2"/>
      <c r="B255" s="17" t="s">
        <v>8</v>
      </c>
      <c r="C255" s="16" t="s">
        <v>25</v>
      </c>
      <c r="D255" s="219">
        <v>0</v>
      </c>
      <c r="E255" s="219">
        <v>0</v>
      </c>
      <c r="F255" s="8" t="e">
        <f t="shared" si="8"/>
        <v>#DIV/0!</v>
      </c>
      <c r="G255" s="8">
        <f t="shared" si="9"/>
        <v>0</v>
      </c>
      <c r="H255" s="153"/>
      <c r="I255" s="132"/>
    </row>
    <row r="256" spans="1:9" s="19" customFormat="1" ht="14.25" customHeight="1" hidden="1">
      <c r="A256" s="2" t="s">
        <v>471</v>
      </c>
      <c r="B256" s="17"/>
      <c r="C256" s="124"/>
      <c r="D256" s="219">
        <f>D257</f>
        <v>0</v>
      </c>
      <c r="E256" s="219">
        <f>E257</f>
        <v>0</v>
      </c>
      <c r="F256" s="8" t="e">
        <f t="shared" si="8"/>
        <v>#DIV/0!</v>
      </c>
      <c r="G256" s="8">
        <f t="shared" si="9"/>
        <v>0</v>
      </c>
      <c r="H256" s="153"/>
      <c r="I256" s="132"/>
    </row>
    <row r="257" spans="1:9" s="19" customFormat="1" ht="14.25" customHeight="1" hidden="1">
      <c r="A257" s="2"/>
      <c r="B257" s="17" t="s">
        <v>8</v>
      </c>
      <c r="C257" s="16" t="s">
        <v>25</v>
      </c>
      <c r="D257" s="219">
        <v>0</v>
      </c>
      <c r="E257" s="219">
        <v>0</v>
      </c>
      <c r="F257" s="8" t="e">
        <f t="shared" si="8"/>
        <v>#DIV/0!</v>
      </c>
      <c r="G257" s="8">
        <f t="shared" si="9"/>
        <v>0</v>
      </c>
      <c r="H257" s="153"/>
      <c r="I257" s="132"/>
    </row>
    <row r="258" spans="1:9" s="19" customFormat="1" ht="14.25" customHeight="1" hidden="1">
      <c r="A258" s="2" t="s">
        <v>472</v>
      </c>
      <c r="B258" s="17"/>
      <c r="C258" s="124"/>
      <c r="D258" s="219">
        <f>D259</f>
        <v>0</v>
      </c>
      <c r="E258" s="219">
        <f>E259</f>
        <v>0</v>
      </c>
      <c r="F258" s="8" t="e">
        <f t="shared" si="8"/>
        <v>#DIV/0!</v>
      </c>
      <c r="G258" s="8">
        <f t="shared" si="9"/>
        <v>0</v>
      </c>
      <c r="H258" s="153"/>
      <c r="I258" s="132"/>
    </row>
    <row r="259" spans="1:9" s="19" customFormat="1" ht="12.75" customHeight="1" hidden="1">
      <c r="A259" s="2"/>
      <c r="B259" s="17" t="s">
        <v>8</v>
      </c>
      <c r="C259" s="16" t="s">
        <v>25</v>
      </c>
      <c r="D259" s="219">
        <v>0</v>
      </c>
      <c r="E259" s="219">
        <v>0</v>
      </c>
      <c r="F259" s="8" t="e">
        <f t="shared" si="8"/>
        <v>#DIV/0!</v>
      </c>
      <c r="G259" s="8">
        <f t="shared" si="9"/>
        <v>0</v>
      </c>
      <c r="H259" s="153"/>
      <c r="I259" s="132"/>
    </row>
    <row r="260" spans="1:9" s="19" customFormat="1" ht="26.25" customHeight="1">
      <c r="A260" s="2" t="s">
        <v>764</v>
      </c>
      <c r="B260" s="17"/>
      <c r="C260" s="16" t="s">
        <v>802</v>
      </c>
      <c r="D260" s="219">
        <f>D261</f>
        <v>143.2</v>
      </c>
      <c r="E260" s="219">
        <f>E261</f>
        <v>143.2</v>
      </c>
      <c r="F260" s="8">
        <f t="shared" si="8"/>
        <v>100</v>
      </c>
      <c r="G260" s="8">
        <f t="shared" si="9"/>
        <v>0</v>
      </c>
      <c r="H260" s="153"/>
      <c r="I260" s="132"/>
    </row>
    <row r="261" spans="1:9" s="19" customFormat="1" ht="15" customHeight="1">
      <c r="A261" s="2"/>
      <c r="B261" s="17" t="s">
        <v>8</v>
      </c>
      <c r="C261" s="16" t="s">
        <v>25</v>
      </c>
      <c r="D261" s="219">
        <v>143.2</v>
      </c>
      <c r="E261" s="219">
        <v>143.2</v>
      </c>
      <c r="F261" s="8">
        <f t="shared" si="8"/>
        <v>100</v>
      </c>
      <c r="G261" s="8">
        <f t="shared" si="9"/>
        <v>0</v>
      </c>
      <c r="H261" s="153"/>
      <c r="I261" s="132"/>
    </row>
    <row r="262" spans="1:9" s="19" customFormat="1" ht="15.75" customHeight="1">
      <c r="A262" s="2" t="s">
        <v>662</v>
      </c>
      <c r="B262" s="17"/>
      <c r="C262" s="16" t="s">
        <v>710</v>
      </c>
      <c r="D262" s="219">
        <f>D263</f>
        <v>50</v>
      </c>
      <c r="E262" s="219">
        <f>E263</f>
        <v>50</v>
      </c>
      <c r="F262" s="8">
        <f t="shared" si="8"/>
        <v>100</v>
      </c>
      <c r="G262" s="8">
        <f t="shared" si="9"/>
        <v>0</v>
      </c>
      <c r="H262" s="153"/>
      <c r="I262" s="132"/>
    </row>
    <row r="263" spans="1:9" s="19" customFormat="1" ht="16.5" customHeight="1">
      <c r="A263" s="2"/>
      <c r="B263" s="17" t="s">
        <v>8</v>
      </c>
      <c r="C263" s="16" t="s">
        <v>25</v>
      </c>
      <c r="D263" s="219">
        <v>50</v>
      </c>
      <c r="E263" s="219">
        <v>50</v>
      </c>
      <c r="F263" s="8">
        <f t="shared" si="8"/>
        <v>100</v>
      </c>
      <c r="G263" s="8">
        <f t="shared" si="9"/>
        <v>0</v>
      </c>
      <c r="H263" s="153"/>
      <c r="I263" s="132"/>
    </row>
    <row r="264" spans="1:9" s="19" customFormat="1" ht="15" customHeight="1">
      <c r="A264" s="2" t="s">
        <v>663</v>
      </c>
      <c r="B264" s="17"/>
      <c r="C264" s="16" t="s">
        <v>711</v>
      </c>
      <c r="D264" s="219">
        <f>D265</f>
        <v>12.1</v>
      </c>
      <c r="E264" s="219">
        <f>E265</f>
        <v>12.1</v>
      </c>
      <c r="F264" s="8">
        <f t="shared" si="8"/>
        <v>100</v>
      </c>
      <c r="G264" s="8">
        <f t="shared" si="9"/>
        <v>0</v>
      </c>
      <c r="H264" s="153"/>
      <c r="I264" s="132"/>
    </row>
    <row r="265" spans="1:9" s="19" customFormat="1" ht="15" customHeight="1">
      <c r="A265" s="2"/>
      <c r="B265" s="17" t="s">
        <v>8</v>
      </c>
      <c r="C265" s="16" t="s">
        <v>25</v>
      </c>
      <c r="D265" s="219">
        <v>12.1</v>
      </c>
      <c r="E265" s="219">
        <v>12.1</v>
      </c>
      <c r="F265" s="8">
        <f t="shared" si="8"/>
        <v>100</v>
      </c>
      <c r="G265" s="8">
        <f t="shared" si="9"/>
        <v>0</v>
      </c>
      <c r="H265" s="153"/>
      <c r="I265" s="132"/>
    </row>
    <row r="266" spans="1:9" s="19" customFormat="1" ht="15" customHeight="1" hidden="1">
      <c r="A266" s="2" t="s">
        <v>765</v>
      </c>
      <c r="B266" s="17"/>
      <c r="C266" s="16"/>
      <c r="D266" s="219">
        <f>D267</f>
        <v>0</v>
      </c>
      <c r="E266" s="219">
        <f>E267</f>
        <v>0</v>
      </c>
      <c r="F266" s="7" t="e">
        <f t="shared" si="8"/>
        <v>#DIV/0!</v>
      </c>
      <c r="G266" s="7">
        <f t="shared" si="9"/>
        <v>0</v>
      </c>
      <c r="H266" s="153"/>
      <c r="I266" s="132"/>
    </row>
    <row r="267" spans="1:9" s="19" customFormat="1" ht="15" customHeight="1" hidden="1">
      <c r="A267" s="2"/>
      <c r="B267" s="17" t="s">
        <v>8</v>
      </c>
      <c r="C267" s="16" t="s">
        <v>25</v>
      </c>
      <c r="D267" s="219"/>
      <c r="E267" s="219"/>
      <c r="F267" s="7" t="e">
        <f t="shared" si="8"/>
        <v>#DIV/0!</v>
      </c>
      <c r="G267" s="7">
        <f t="shared" si="9"/>
        <v>0</v>
      </c>
      <c r="H267" s="153"/>
      <c r="I267" s="132"/>
    </row>
    <row r="268" spans="1:9" s="19" customFormat="1" ht="24" customHeight="1">
      <c r="A268" s="2" t="s">
        <v>473</v>
      </c>
      <c r="B268" s="3"/>
      <c r="C268" s="131" t="s">
        <v>34</v>
      </c>
      <c r="D268" s="218">
        <f>D269+D278+D297+D306+D311+D314</f>
        <v>2535</v>
      </c>
      <c r="E268" s="218">
        <f>E269+E278+E297+E306+E311+E314</f>
        <v>555</v>
      </c>
      <c r="F268" s="7">
        <f t="shared" si="8"/>
        <v>21.893491124260358</v>
      </c>
      <c r="G268" s="7">
        <f t="shared" si="9"/>
        <v>-1980</v>
      </c>
      <c r="H268" s="153"/>
      <c r="I268" s="132"/>
    </row>
    <row r="269" spans="1:9" s="19" customFormat="1" ht="15" customHeight="1">
      <c r="A269" s="2" t="s">
        <v>474</v>
      </c>
      <c r="B269" s="3"/>
      <c r="C269" s="18" t="s">
        <v>712</v>
      </c>
      <c r="D269" s="219">
        <f>D270+D272+D274+D276</f>
        <v>40</v>
      </c>
      <c r="E269" s="219">
        <f>E270+E272+E274+E276</f>
        <v>40</v>
      </c>
      <c r="F269" s="8">
        <f t="shared" si="8"/>
        <v>100</v>
      </c>
      <c r="G269" s="8">
        <f t="shared" si="9"/>
        <v>0</v>
      </c>
      <c r="H269" s="153"/>
      <c r="I269" s="132"/>
    </row>
    <row r="270" spans="1:9" s="19" customFormat="1" ht="27.75" customHeight="1" hidden="1">
      <c r="A270" s="2" t="s">
        <v>475</v>
      </c>
      <c r="B270" s="3"/>
      <c r="C270" s="124"/>
      <c r="D270" s="219">
        <f>D271</f>
        <v>0</v>
      </c>
      <c r="E270" s="219">
        <f>E271</f>
        <v>0</v>
      </c>
      <c r="F270" s="8" t="e">
        <f t="shared" si="8"/>
        <v>#DIV/0!</v>
      </c>
      <c r="G270" s="8">
        <f t="shared" si="9"/>
        <v>0</v>
      </c>
      <c r="H270" s="153"/>
      <c r="I270" s="132"/>
    </row>
    <row r="271" spans="1:9" s="19" customFormat="1" ht="12.75" customHeight="1" hidden="1">
      <c r="A271" s="2"/>
      <c r="B271" s="17" t="s">
        <v>8</v>
      </c>
      <c r="C271" s="15" t="s">
        <v>25</v>
      </c>
      <c r="D271" s="219">
        <v>0</v>
      </c>
      <c r="E271" s="219">
        <v>0</v>
      </c>
      <c r="F271" s="8" t="e">
        <f t="shared" si="8"/>
        <v>#DIV/0!</v>
      </c>
      <c r="G271" s="8">
        <f t="shared" si="9"/>
        <v>0</v>
      </c>
      <c r="H271" s="153"/>
      <c r="I271" s="132"/>
    </row>
    <row r="272" spans="1:9" s="19" customFormat="1" ht="27.75" customHeight="1" hidden="1">
      <c r="A272" s="2" t="s">
        <v>476</v>
      </c>
      <c r="B272" s="3"/>
      <c r="C272" s="125"/>
      <c r="D272" s="219">
        <f>D273</f>
        <v>0</v>
      </c>
      <c r="E272" s="219">
        <f>E273</f>
        <v>0</v>
      </c>
      <c r="F272" s="8" t="e">
        <f t="shared" si="8"/>
        <v>#DIV/0!</v>
      </c>
      <c r="G272" s="8">
        <f t="shared" si="9"/>
        <v>0</v>
      </c>
      <c r="H272" s="153"/>
      <c r="I272" s="132"/>
    </row>
    <row r="273" spans="1:9" s="19" customFormat="1" ht="14.25" customHeight="1" hidden="1">
      <c r="A273" s="2"/>
      <c r="B273" s="17" t="s">
        <v>8</v>
      </c>
      <c r="C273" s="15" t="s">
        <v>25</v>
      </c>
      <c r="D273" s="219">
        <v>0</v>
      </c>
      <c r="E273" s="219">
        <v>0</v>
      </c>
      <c r="F273" s="8" t="e">
        <f t="shared" si="8"/>
        <v>#DIV/0!</v>
      </c>
      <c r="G273" s="8">
        <f t="shared" si="9"/>
        <v>0</v>
      </c>
      <c r="H273" s="153"/>
      <c r="I273" s="132"/>
    </row>
    <row r="274" spans="1:9" s="19" customFormat="1" ht="25.5" customHeight="1">
      <c r="A274" s="2" t="s">
        <v>477</v>
      </c>
      <c r="B274" s="17"/>
      <c r="C274" s="196" t="s">
        <v>713</v>
      </c>
      <c r="D274" s="219">
        <f>D275</f>
        <v>40</v>
      </c>
      <c r="E274" s="219">
        <f>E275</f>
        <v>40</v>
      </c>
      <c r="F274" s="8">
        <f t="shared" si="8"/>
        <v>100</v>
      </c>
      <c r="G274" s="8">
        <f t="shared" si="9"/>
        <v>0</v>
      </c>
      <c r="H274" s="153"/>
      <c r="I274" s="132"/>
    </row>
    <row r="275" spans="1:9" s="19" customFormat="1" ht="16.5" customHeight="1">
      <c r="A275" s="2"/>
      <c r="B275" s="17" t="s">
        <v>8</v>
      </c>
      <c r="C275" s="15" t="s">
        <v>25</v>
      </c>
      <c r="D275" s="219">
        <v>40</v>
      </c>
      <c r="E275" s="219">
        <v>40</v>
      </c>
      <c r="F275" s="8">
        <f t="shared" si="8"/>
        <v>100</v>
      </c>
      <c r="G275" s="8">
        <f t="shared" si="9"/>
        <v>0</v>
      </c>
      <c r="H275" s="153"/>
      <c r="I275" s="132"/>
    </row>
    <row r="276" spans="1:9" s="19" customFormat="1" ht="14.25" customHeight="1" hidden="1">
      <c r="A276" s="2" t="s">
        <v>478</v>
      </c>
      <c r="B276" s="3"/>
      <c r="C276" s="126"/>
      <c r="D276" s="219"/>
      <c r="E276" s="219"/>
      <c r="F276" s="7" t="e">
        <f t="shared" si="8"/>
        <v>#DIV/0!</v>
      </c>
      <c r="G276" s="7">
        <f t="shared" si="9"/>
        <v>0</v>
      </c>
      <c r="H276" s="153"/>
      <c r="I276" s="132"/>
    </row>
    <row r="277" spans="1:9" s="19" customFormat="1" ht="12.75" customHeight="1" hidden="1">
      <c r="A277" s="2"/>
      <c r="B277" s="17" t="s">
        <v>8</v>
      </c>
      <c r="C277" s="16" t="s">
        <v>25</v>
      </c>
      <c r="D277" s="219"/>
      <c r="E277" s="219"/>
      <c r="F277" s="7" t="e">
        <f t="shared" si="8"/>
        <v>#DIV/0!</v>
      </c>
      <c r="G277" s="7">
        <f t="shared" si="9"/>
        <v>0</v>
      </c>
      <c r="H277" s="153"/>
      <c r="I277" s="132"/>
    </row>
    <row r="278" spans="1:9" s="19" customFormat="1" ht="24" customHeight="1">
      <c r="A278" s="2" t="s">
        <v>479</v>
      </c>
      <c r="B278" s="17"/>
      <c r="C278" s="16" t="s">
        <v>480</v>
      </c>
      <c r="D278" s="219">
        <f>D279+D281+D283+D285+D287+D289+D291+D293+D295</f>
        <v>150</v>
      </c>
      <c r="E278" s="219">
        <f>E279+E281+E283+E285+E287+E289+E291+E293+E295</f>
        <v>150</v>
      </c>
      <c r="F278" s="8">
        <f t="shared" si="8"/>
        <v>100</v>
      </c>
      <c r="G278" s="8">
        <f t="shared" si="9"/>
        <v>0</v>
      </c>
      <c r="H278" s="153"/>
      <c r="I278" s="132"/>
    </row>
    <row r="279" spans="1:9" s="19" customFormat="1" ht="13.5" customHeight="1" hidden="1">
      <c r="A279" s="2" t="s">
        <v>481</v>
      </c>
      <c r="B279" s="17"/>
      <c r="C279" s="16"/>
      <c r="D279" s="219">
        <f>D280</f>
        <v>0</v>
      </c>
      <c r="E279" s="219">
        <f>E280</f>
        <v>0</v>
      </c>
      <c r="F279" s="8" t="e">
        <f t="shared" si="8"/>
        <v>#DIV/0!</v>
      </c>
      <c r="G279" s="8">
        <f t="shared" si="9"/>
        <v>0</v>
      </c>
      <c r="H279" s="153"/>
      <c r="I279" s="132"/>
    </row>
    <row r="280" spans="1:9" s="19" customFormat="1" ht="12.75" customHeight="1" hidden="1">
      <c r="A280" s="2"/>
      <c r="B280" s="17" t="s">
        <v>8</v>
      </c>
      <c r="C280" s="16" t="s">
        <v>25</v>
      </c>
      <c r="D280" s="219">
        <v>0</v>
      </c>
      <c r="E280" s="219">
        <v>0</v>
      </c>
      <c r="F280" s="8" t="e">
        <f t="shared" si="8"/>
        <v>#DIV/0!</v>
      </c>
      <c r="G280" s="8">
        <f t="shared" si="9"/>
        <v>0</v>
      </c>
      <c r="H280" s="153"/>
      <c r="I280" s="132"/>
    </row>
    <row r="281" spans="1:9" s="19" customFormat="1" ht="28.5" customHeight="1" hidden="1">
      <c r="A281" s="2" t="s">
        <v>482</v>
      </c>
      <c r="B281" s="17"/>
      <c r="C281" s="16"/>
      <c r="D281" s="219">
        <f>D282</f>
        <v>0</v>
      </c>
      <c r="E281" s="219">
        <f>E282</f>
        <v>0</v>
      </c>
      <c r="F281" s="8" t="e">
        <f t="shared" si="8"/>
        <v>#DIV/0!</v>
      </c>
      <c r="G281" s="8">
        <f t="shared" si="9"/>
        <v>0</v>
      </c>
      <c r="H281" s="153"/>
      <c r="I281" s="132"/>
    </row>
    <row r="282" spans="1:9" s="19" customFormat="1" ht="12.75" customHeight="1" hidden="1">
      <c r="A282" s="2"/>
      <c r="B282" s="17" t="s">
        <v>8</v>
      </c>
      <c r="C282" s="16" t="s">
        <v>25</v>
      </c>
      <c r="D282" s="219">
        <v>0</v>
      </c>
      <c r="E282" s="219">
        <v>0</v>
      </c>
      <c r="F282" s="8" t="e">
        <f t="shared" si="8"/>
        <v>#DIV/0!</v>
      </c>
      <c r="G282" s="8">
        <f t="shared" si="9"/>
        <v>0</v>
      </c>
      <c r="H282" s="153"/>
      <c r="I282" s="132"/>
    </row>
    <row r="283" spans="1:9" s="19" customFormat="1" ht="17.25" customHeight="1">
      <c r="A283" s="2" t="s">
        <v>483</v>
      </c>
      <c r="B283" s="17"/>
      <c r="C283" s="16" t="s">
        <v>484</v>
      </c>
      <c r="D283" s="219">
        <f>D284</f>
        <v>65</v>
      </c>
      <c r="E283" s="219">
        <f>E284</f>
        <v>65</v>
      </c>
      <c r="F283" s="8">
        <f t="shared" si="8"/>
        <v>100</v>
      </c>
      <c r="G283" s="8">
        <f t="shared" si="9"/>
        <v>0</v>
      </c>
      <c r="H283" s="153"/>
      <c r="I283" s="132"/>
    </row>
    <row r="284" spans="1:9" s="19" customFormat="1" ht="15" customHeight="1">
      <c r="A284" s="2"/>
      <c r="B284" s="17" t="s">
        <v>8</v>
      </c>
      <c r="C284" s="16" t="s">
        <v>25</v>
      </c>
      <c r="D284" s="219">
        <v>65</v>
      </c>
      <c r="E284" s="219">
        <v>65</v>
      </c>
      <c r="F284" s="8">
        <f t="shared" si="8"/>
        <v>100</v>
      </c>
      <c r="G284" s="8">
        <f t="shared" si="9"/>
        <v>0</v>
      </c>
      <c r="H284" s="153"/>
      <c r="I284" s="132"/>
    </row>
    <row r="285" spans="1:9" s="19" customFormat="1" ht="16.5" customHeight="1">
      <c r="A285" s="2" t="s">
        <v>485</v>
      </c>
      <c r="B285" s="17"/>
      <c r="C285" s="16" t="s">
        <v>606</v>
      </c>
      <c r="D285" s="219">
        <f>D286</f>
        <v>19</v>
      </c>
      <c r="E285" s="219">
        <f>E286</f>
        <v>19</v>
      </c>
      <c r="F285" s="8">
        <f t="shared" si="8"/>
        <v>100</v>
      </c>
      <c r="G285" s="8">
        <f t="shared" si="9"/>
        <v>0</v>
      </c>
      <c r="H285" s="153"/>
      <c r="I285" s="132"/>
    </row>
    <row r="286" spans="1:9" s="19" customFormat="1" ht="14.25" customHeight="1">
      <c r="A286" s="2"/>
      <c r="B286" s="17" t="s">
        <v>8</v>
      </c>
      <c r="C286" s="16" t="s">
        <v>25</v>
      </c>
      <c r="D286" s="219">
        <v>19</v>
      </c>
      <c r="E286" s="219">
        <v>19</v>
      </c>
      <c r="F286" s="8">
        <f t="shared" si="8"/>
        <v>100</v>
      </c>
      <c r="G286" s="8">
        <f t="shared" si="9"/>
        <v>0</v>
      </c>
      <c r="H286" s="153"/>
      <c r="I286" s="132"/>
    </row>
    <row r="287" spans="1:9" s="19" customFormat="1" ht="12.75" customHeight="1" hidden="1">
      <c r="A287" s="2" t="s">
        <v>486</v>
      </c>
      <c r="B287" s="17"/>
      <c r="C287" s="16"/>
      <c r="D287" s="219">
        <f>D288</f>
        <v>0</v>
      </c>
      <c r="E287" s="219">
        <f>E288</f>
        <v>0</v>
      </c>
      <c r="F287" s="8" t="e">
        <f t="shared" si="8"/>
        <v>#DIV/0!</v>
      </c>
      <c r="G287" s="8">
        <f t="shared" si="9"/>
        <v>0</v>
      </c>
      <c r="H287" s="153"/>
      <c r="I287" s="132"/>
    </row>
    <row r="288" spans="1:9" s="19" customFormat="1" ht="12.75" customHeight="1" hidden="1">
      <c r="A288" s="2"/>
      <c r="B288" s="17" t="s">
        <v>8</v>
      </c>
      <c r="C288" s="16" t="s">
        <v>25</v>
      </c>
      <c r="D288" s="219"/>
      <c r="E288" s="219"/>
      <c r="F288" s="8" t="e">
        <f t="shared" si="8"/>
        <v>#DIV/0!</v>
      </c>
      <c r="G288" s="8">
        <f t="shared" si="9"/>
        <v>0</v>
      </c>
      <c r="H288" s="153"/>
      <c r="I288" s="132"/>
    </row>
    <row r="289" spans="1:9" s="19" customFormat="1" ht="15.75" customHeight="1">
      <c r="A289" s="2" t="s">
        <v>487</v>
      </c>
      <c r="B289" s="17"/>
      <c r="C289" s="16" t="s">
        <v>488</v>
      </c>
      <c r="D289" s="219">
        <f>D290</f>
        <v>4</v>
      </c>
      <c r="E289" s="219">
        <f>E290</f>
        <v>4</v>
      </c>
      <c r="F289" s="8">
        <f t="shared" si="8"/>
        <v>100</v>
      </c>
      <c r="G289" s="8">
        <f t="shared" si="9"/>
        <v>0</v>
      </c>
      <c r="H289" s="153"/>
      <c r="I289" s="132"/>
    </row>
    <row r="290" spans="1:9" s="19" customFormat="1" ht="15.75" customHeight="1">
      <c r="A290" s="2"/>
      <c r="B290" s="17" t="s">
        <v>8</v>
      </c>
      <c r="C290" s="16" t="s">
        <v>25</v>
      </c>
      <c r="D290" s="219">
        <v>4</v>
      </c>
      <c r="E290" s="219">
        <v>4</v>
      </c>
      <c r="F290" s="8">
        <f t="shared" si="8"/>
        <v>100</v>
      </c>
      <c r="G290" s="8">
        <f t="shared" si="9"/>
        <v>0</v>
      </c>
      <c r="H290" s="153"/>
      <c r="I290" s="132"/>
    </row>
    <row r="291" spans="1:9" s="19" customFormat="1" ht="12.75" customHeight="1" hidden="1">
      <c r="A291" s="2" t="s">
        <v>489</v>
      </c>
      <c r="B291" s="17"/>
      <c r="C291" s="16"/>
      <c r="D291" s="219">
        <f>D292</f>
        <v>0</v>
      </c>
      <c r="E291" s="219">
        <f>E292</f>
        <v>0</v>
      </c>
      <c r="F291" s="8" t="e">
        <f aca="true" t="shared" si="10" ref="F291:F370">E291/D291*100</f>
        <v>#DIV/0!</v>
      </c>
      <c r="G291" s="8">
        <f aca="true" t="shared" si="11" ref="G291:G370">E291-D291</f>
        <v>0</v>
      </c>
      <c r="H291" s="153"/>
      <c r="I291" s="132"/>
    </row>
    <row r="292" spans="1:9" s="19" customFormat="1" ht="12.75" customHeight="1" hidden="1">
      <c r="A292" s="2"/>
      <c r="B292" s="17" t="s">
        <v>8</v>
      </c>
      <c r="C292" s="16" t="s">
        <v>25</v>
      </c>
      <c r="D292" s="219"/>
      <c r="E292" s="219"/>
      <c r="F292" s="8" t="e">
        <f t="shared" si="10"/>
        <v>#DIV/0!</v>
      </c>
      <c r="G292" s="8">
        <f t="shared" si="11"/>
        <v>0</v>
      </c>
      <c r="H292" s="153"/>
      <c r="I292" s="132"/>
    </row>
    <row r="293" spans="1:9" s="19" customFormat="1" ht="24.75" customHeight="1">
      <c r="A293" s="2" t="s">
        <v>587</v>
      </c>
      <c r="B293" s="17"/>
      <c r="C293" s="16" t="s">
        <v>607</v>
      </c>
      <c r="D293" s="219">
        <f>D294</f>
        <v>30</v>
      </c>
      <c r="E293" s="219">
        <f>E294</f>
        <v>30</v>
      </c>
      <c r="F293" s="8">
        <f t="shared" si="10"/>
        <v>100</v>
      </c>
      <c r="G293" s="8">
        <f t="shared" si="11"/>
        <v>0</v>
      </c>
      <c r="H293" s="153"/>
      <c r="I293" s="132"/>
    </row>
    <row r="294" spans="1:9" s="19" customFormat="1" ht="16.5" customHeight="1">
      <c r="A294" s="2"/>
      <c r="B294" s="17" t="s">
        <v>8</v>
      </c>
      <c r="C294" s="16" t="s">
        <v>25</v>
      </c>
      <c r="D294" s="219">
        <v>30</v>
      </c>
      <c r="E294" s="219">
        <v>30</v>
      </c>
      <c r="F294" s="8">
        <f t="shared" si="10"/>
        <v>100</v>
      </c>
      <c r="G294" s="8">
        <f t="shared" si="11"/>
        <v>0</v>
      </c>
      <c r="H294" s="153"/>
      <c r="I294" s="132"/>
    </row>
    <row r="295" spans="1:9" s="19" customFormat="1" ht="16.5" customHeight="1">
      <c r="A295" s="2" t="s">
        <v>664</v>
      </c>
      <c r="B295" s="17"/>
      <c r="C295" s="16" t="s">
        <v>714</v>
      </c>
      <c r="D295" s="219">
        <f>D296</f>
        <v>32</v>
      </c>
      <c r="E295" s="219">
        <f>E296</f>
        <v>32</v>
      </c>
      <c r="F295" s="8">
        <f t="shared" si="10"/>
        <v>100</v>
      </c>
      <c r="G295" s="8">
        <f t="shared" si="11"/>
        <v>0</v>
      </c>
      <c r="H295" s="153"/>
      <c r="I295" s="132"/>
    </row>
    <row r="296" spans="1:9" s="19" customFormat="1" ht="16.5" customHeight="1">
      <c r="A296" s="2"/>
      <c r="B296" s="17" t="s">
        <v>8</v>
      </c>
      <c r="C296" s="16" t="s">
        <v>25</v>
      </c>
      <c r="D296" s="219">
        <v>32</v>
      </c>
      <c r="E296" s="219">
        <v>32</v>
      </c>
      <c r="F296" s="8">
        <f t="shared" si="10"/>
        <v>100</v>
      </c>
      <c r="G296" s="8">
        <f t="shared" si="11"/>
        <v>0</v>
      </c>
      <c r="H296" s="153"/>
      <c r="I296" s="132"/>
    </row>
    <row r="297" spans="1:9" s="19" customFormat="1" ht="16.5" customHeight="1" hidden="1">
      <c r="A297" s="2" t="s">
        <v>490</v>
      </c>
      <c r="B297" s="17"/>
      <c r="C297" s="16"/>
      <c r="D297" s="219">
        <f>D298+D300+D302+D304</f>
        <v>0</v>
      </c>
      <c r="E297" s="219">
        <f>E298+E300+E302+E304</f>
        <v>0</v>
      </c>
      <c r="F297" s="8" t="e">
        <f t="shared" si="10"/>
        <v>#DIV/0!</v>
      </c>
      <c r="G297" s="8">
        <f t="shared" si="11"/>
        <v>0</v>
      </c>
      <c r="H297" s="153"/>
      <c r="I297" s="132"/>
    </row>
    <row r="298" spans="1:9" s="19" customFormat="1" ht="12.75" customHeight="1" hidden="1">
      <c r="A298" s="2" t="s">
        <v>491</v>
      </c>
      <c r="B298" s="17"/>
      <c r="C298" s="16"/>
      <c r="D298" s="219">
        <f>D299</f>
        <v>0</v>
      </c>
      <c r="E298" s="219">
        <f>E299</f>
        <v>0</v>
      </c>
      <c r="F298" s="8" t="e">
        <f t="shared" si="10"/>
        <v>#DIV/0!</v>
      </c>
      <c r="G298" s="8">
        <f t="shared" si="11"/>
        <v>0</v>
      </c>
      <c r="H298" s="153"/>
      <c r="I298" s="132"/>
    </row>
    <row r="299" spans="1:9" s="19" customFormat="1" ht="12.75" customHeight="1" hidden="1">
      <c r="A299" s="2"/>
      <c r="B299" s="17" t="s">
        <v>8</v>
      </c>
      <c r="C299" s="16" t="s">
        <v>25</v>
      </c>
      <c r="D299" s="219">
        <v>0</v>
      </c>
      <c r="E299" s="219">
        <v>0</v>
      </c>
      <c r="F299" s="8" t="e">
        <f t="shared" si="10"/>
        <v>#DIV/0!</v>
      </c>
      <c r="G299" s="8">
        <f t="shared" si="11"/>
        <v>0</v>
      </c>
      <c r="H299" s="153"/>
      <c r="I299" s="132"/>
    </row>
    <row r="300" spans="1:9" s="19" customFormat="1" ht="23.25" customHeight="1" hidden="1">
      <c r="A300" s="2" t="s">
        <v>492</v>
      </c>
      <c r="B300" s="17"/>
      <c r="C300" s="16"/>
      <c r="D300" s="219">
        <f>D301</f>
        <v>0</v>
      </c>
      <c r="E300" s="219">
        <f>E301</f>
        <v>0</v>
      </c>
      <c r="F300" s="8" t="e">
        <f t="shared" si="10"/>
        <v>#DIV/0!</v>
      </c>
      <c r="G300" s="8">
        <f t="shared" si="11"/>
        <v>0</v>
      </c>
      <c r="H300" s="153"/>
      <c r="I300" s="132"/>
    </row>
    <row r="301" spans="1:9" s="19" customFormat="1" ht="12.75" customHeight="1" hidden="1">
      <c r="A301" s="2"/>
      <c r="B301" s="17" t="s">
        <v>8</v>
      </c>
      <c r="C301" s="16" t="s">
        <v>25</v>
      </c>
      <c r="D301" s="219">
        <v>0</v>
      </c>
      <c r="E301" s="219">
        <v>0</v>
      </c>
      <c r="F301" s="8" t="e">
        <f t="shared" si="10"/>
        <v>#DIV/0!</v>
      </c>
      <c r="G301" s="8">
        <f t="shared" si="11"/>
        <v>0</v>
      </c>
      <c r="H301" s="153"/>
      <c r="I301" s="132"/>
    </row>
    <row r="302" spans="1:9" s="19" customFormat="1" ht="12.75" customHeight="1" hidden="1">
      <c r="A302" s="2" t="s">
        <v>493</v>
      </c>
      <c r="B302" s="2"/>
      <c r="C302" s="124"/>
      <c r="D302" s="219">
        <f>D303</f>
        <v>0</v>
      </c>
      <c r="E302" s="219">
        <f>E303</f>
        <v>0</v>
      </c>
      <c r="F302" s="8" t="e">
        <f t="shared" si="10"/>
        <v>#DIV/0!</v>
      </c>
      <c r="G302" s="8">
        <f t="shared" si="11"/>
        <v>0</v>
      </c>
      <c r="H302" s="153"/>
      <c r="I302" s="132"/>
    </row>
    <row r="303" spans="1:9" s="19" customFormat="1" ht="12.75" customHeight="1" hidden="1">
      <c r="A303" s="2"/>
      <c r="B303" s="17" t="s">
        <v>8</v>
      </c>
      <c r="C303" s="16" t="s">
        <v>25</v>
      </c>
      <c r="D303" s="219">
        <v>0</v>
      </c>
      <c r="E303" s="219">
        <v>0</v>
      </c>
      <c r="F303" s="8" t="e">
        <f t="shared" si="10"/>
        <v>#DIV/0!</v>
      </c>
      <c r="G303" s="8">
        <f t="shared" si="11"/>
        <v>0</v>
      </c>
      <c r="H303" s="153"/>
      <c r="I303" s="132"/>
    </row>
    <row r="304" spans="1:9" s="19" customFormat="1" ht="12.75" customHeight="1" hidden="1">
      <c r="A304" s="2" t="s">
        <v>494</v>
      </c>
      <c r="B304" s="17"/>
      <c r="C304" s="16"/>
      <c r="D304" s="219">
        <f>D305</f>
        <v>0</v>
      </c>
      <c r="E304" s="219">
        <f>E305</f>
        <v>0</v>
      </c>
      <c r="F304" s="8" t="e">
        <f t="shared" si="10"/>
        <v>#DIV/0!</v>
      </c>
      <c r="G304" s="8">
        <f t="shared" si="11"/>
        <v>0</v>
      </c>
      <c r="H304" s="153"/>
      <c r="I304" s="132"/>
    </row>
    <row r="305" spans="1:9" s="19" customFormat="1" ht="12.75" customHeight="1" hidden="1">
      <c r="A305" s="2"/>
      <c r="B305" s="17" t="s">
        <v>8</v>
      </c>
      <c r="C305" s="16" t="s">
        <v>25</v>
      </c>
      <c r="D305" s="219"/>
      <c r="E305" s="219"/>
      <c r="F305" s="8" t="e">
        <f t="shared" si="10"/>
        <v>#DIV/0!</v>
      </c>
      <c r="G305" s="8">
        <f t="shared" si="11"/>
        <v>0</v>
      </c>
      <c r="H305" s="153"/>
      <c r="I305" s="132"/>
    </row>
    <row r="306" spans="1:9" s="19" customFormat="1" ht="26.25" customHeight="1">
      <c r="A306" s="2" t="s">
        <v>495</v>
      </c>
      <c r="B306" s="17"/>
      <c r="C306" s="16" t="s">
        <v>803</v>
      </c>
      <c r="D306" s="219">
        <f>D307+D309</f>
        <v>50</v>
      </c>
      <c r="E306" s="219">
        <f>E307+E309</f>
        <v>50</v>
      </c>
      <c r="F306" s="8">
        <f t="shared" si="10"/>
        <v>100</v>
      </c>
      <c r="G306" s="8">
        <f t="shared" si="11"/>
        <v>0</v>
      </c>
      <c r="H306" s="153"/>
      <c r="I306" s="132"/>
    </row>
    <row r="307" spans="1:9" s="19" customFormat="1" ht="12" hidden="1">
      <c r="A307" s="2" t="s">
        <v>496</v>
      </c>
      <c r="B307" s="17"/>
      <c r="C307" s="16"/>
      <c r="D307" s="219">
        <f>D308</f>
        <v>0</v>
      </c>
      <c r="E307" s="219">
        <f>E308</f>
        <v>0</v>
      </c>
      <c r="F307" s="8" t="e">
        <f t="shared" si="10"/>
        <v>#DIV/0!</v>
      </c>
      <c r="G307" s="8">
        <f t="shared" si="11"/>
        <v>0</v>
      </c>
      <c r="H307" s="153"/>
      <c r="I307" s="132"/>
    </row>
    <row r="308" spans="1:9" s="19" customFormat="1" ht="15.75" customHeight="1" hidden="1">
      <c r="A308" s="2"/>
      <c r="B308" s="17" t="s">
        <v>8</v>
      </c>
      <c r="C308" s="16" t="s">
        <v>25</v>
      </c>
      <c r="D308" s="219">
        <v>0</v>
      </c>
      <c r="E308" s="219">
        <v>0</v>
      </c>
      <c r="F308" s="8" t="e">
        <f t="shared" si="10"/>
        <v>#DIV/0!</v>
      </c>
      <c r="G308" s="8">
        <f t="shared" si="11"/>
        <v>0</v>
      </c>
      <c r="H308" s="153"/>
      <c r="I308" s="132"/>
    </row>
    <row r="309" spans="1:9" s="19" customFormat="1" ht="25.5" customHeight="1">
      <c r="A309" s="2" t="s">
        <v>766</v>
      </c>
      <c r="B309" s="17"/>
      <c r="C309" s="16" t="s">
        <v>804</v>
      </c>
      <c r="D309" s="219">
        <f>D310</f>
        <v>50</v>
      </c>
      <c r="E309" s="219">
        <f>E310</f>
        <v>50</v>
      </c>
      <c r="F309" s="8">
        <f t="shared" si="10"/>
        <v>100</v>
      </c>
      <c r="G309" s="8">
        <f t="shared" si="11"/>
        <v>0</v>
      </c>
      <c r="H309" s="153"/>
      <c r="I309" s="132"/>
    </row>
    <row r="310" spans="1:9" s="19" customFormat="1" ht="15.75" customHeight="1">
      <c r="A310" s="2"/>
      <c r="B310" s="17" t="s">
        <v>8</v>
      </c>
      <c r="C310" s="16" t="s">
        <v>25</v>
      </c>
      <c r="D310" s="219">
        <v>50</v>
      </c>
      <c r="E310" s="219">
        <v>50</v>
      </c>
      <c r="F310" s="8">
        <f t="shared" si="10"/>
        <v>100</v>
      </c>
      <c r="G310" s="8">
        <f t="shared" si="11"/>
        <v>0</v>
      </c>
      <c r="H310" s="153"/>
      <c r="I310" s="132"/>
    </row>
    <row r="311" spans="1:9" s="19" customFormat="1" ht="23.25" customHeight="1">
      <c r="A311" s="2" t="s">
        <v>588</v>
      </c>
      <c r="B311" s="17"/>
      <c r="C311" s="16" t="s">
        <v>725</v>
      </c>
      <c r="D311" s="219">
        <f>D312</f>
        <v>294</v>
      </c>
      <c r="E311" s="219">
        <f>E312</f>
        <v>294</v>
      </c>
      <c r="F311" s="8">
        <f t="shared" si="10"/>
        <v>100</v>
      </c>
      <c r="G311" s="8">
        <f t="shared" si="11"/>
        <v>0</v>
      </c>
      <c r="H311" s="153"/>
      <c r="I311" s="132"/>
    </row>
    <row r="312" spans="1:9" s="19" customFormat="1" ht="26.25" customHeight="1">
      <c r="A312" s="2" t="s">
        <v>589</v>
      </c>
      <c r="B312" s="17"/>
      <c r="C312" s="16" t="s">
        <v>726</v>
      </c>
      <c r="D312" s="219">
        <f>D313</f>
        <v>294</v>
      </c>
      <c r="E312" s="219">
        <f>E313</f>
        <v>294</v>
      </c>
      <c r="F312" s="8">
        <f t="shared" si="10"/>
        <v>100</v>
      </c>
      <c r="G312" s="8">
        <f t="shared" si="11"/>
        <v>0</v>
      </c>
      <c r="H312" s="153"/>
      <c r="I312" s="132"/>
    </row>
    <row r="313" spans="1:9" s="19" customFormat="1" ht="16.5" customHeight="1">
      <c r="A313" s="2"/>
      <c r="B313" s="17" t="s">
        <v>8</v>
      </c>
      <c r="C313" s="16" t="s">
        <v>25</v>
      </c>
      <c r="D313" s="219">
        <v>294</v>
      </c>
      <c r="E313" s="219">
        <v>294</v>
      </c>
      <c r="F313" s="8">
        <f t="shared" si="10"/>
        <v>100</v>
      </c>
      <c r="G313" s="8">
        <f t="shared" si="11"/>
        <v>0</v>
      </c>
      <c r="H313" s="153"/>
      <c r="I313" s="132"/>
    </row>
    <row r="314" spans="1:9" s="19" customFormat="1" ht="25.5" customHeight="1">
      <c r="A314" s="2" t="s">
        <v>768</v>
      </c>
      <c r="B314" s="17"/>
      <c r="C314" s="16" t="s">
        <v>767</v>
      </c>
      <c r="D314" s="219">
        <f>D315+D318</f>
        <v>2001</v>
      </c>
      <c r="E314" s="219">
        <f>E315+E318</f>
        <v>21</v>
      </c>
      <c r="F314" s="8">
        <f t="shared" si="10"/>
        <v>1.0494752623688157</v>
      </c>
      <c r="G314" s="8">
        <f t="shared" si="11"/>
        <v>-1980</v>
      </c>
      <c r="H314" s="153"/>
      <c r="I314" s="132"/>
    </row>
    <row r="315" spans="1:9" s="19" customFormat="1" ht="16.5" customHeight="1">
      <c r="A315" s="2" t="s">
        <v>769</v>
      </c>
      <c r="B315" s="17"/>
      <c r="C315" s="16" t="s">
        <v>805</v>
      </c>
      <c r="D315" s="219">
        <f>D316</f>
        <v>1980</v>
      </c>
      <c r="E315" s="219">
        <f>E316</f>
        <v>0</v>
      </c>
      <c r="F315" s="8">
        <f t="shared" si="10"/>
        <v>0</v>
      </c>
      <c r="G315" s="8">
        <f t="shared" si="11"/>
        <v>-1980</v>
      </c>
      <c r="H315" s="153"/>
      <c r="I315" s="132"/>
    </row>
    <row r="316" spans="1:9" s="19" customFormat="1" ht="16.5" customHeight="1">
      <c r="A316" s="2"/>
      <c r="B316" s="17" t="s">
        <v>8</v>
      </c>
      <c r="C316" s="16" t="s">
        <v>25</v>
      </c>
      <c r="D316" s="219">
        <f>D317</f>
        <v>1980</v>
      </c>
      <c r="E316" s="219">
        <f>E317</f>
        <v>0</v>
      </c>
      <c r="F316" s="8">
        <f>E316/D316*100</f>
        <v>0</v>
      </c>
      <c r="G316" s="8">
        <f t="shared" si="11"/>
        <v>-1980</v>
      </c>
      <c r="H316" s="153"/>
      <c r="I316" s="132"/>
    </row>
    <row r="317" spans="1:9" s="19" customFormat="1" ht="16.5" customHeight="1">
      <c r="A317" s="2"/>
      <c r="B317" s="17"/>
      <c r="C317" s="16" t="s">
        <v>722</v>
      </c>
      <c r="D317" s="219">
        <v>1980</v>
      </c>
      <c r="E317" s="219">
        <v>0</v>
      </c>
      <c r="F317" s="8">
        <f>E317/D317*100</f>
        <v>0</v>
      </c>
      <c r="G317" s="8">
        <f t="shared" si="11"/>
        <v>-1980</v>
      </c>
      <c r="H317" s="153"/>
      <c r="I317" s="132"/>
    </row>
    <row r="318" spans="1:9" s="19" customFormat="1" ht="26.25" customHeight="1">
      <c r="A318" s="2" t="s">
        <v>770</v>
      </c>
      <c r="B318" s="17"/>
      <c r="C318" s="16" t="s">
        <v>806</v>
      </c>
      <c r="D318" s="219">
        <f>D319</f>
        <v>21</v>
      </c>
      <c r="E318" s="219">
        <f>E319</f>
        <v>21</v>
      </c>
      <c r="F318" s="8">
        <f>E318/D318*100</f>
        <v>100</v>
      </c>
      <c r="G318" s="8">
        <f t="shared" si="11"/>
        <v>0</v>
      </c>
      <c r="H318" s="153"/>
      <c r="I318" s="132"/>
    </row>
    <row r="319" spans="1:9" s="19" customFormat="1" ht="16.5" customHeight="1">
      <c r="A319" s="2"/>
      <c r="B319" s="17" t="s">
        <v>8</v>
      </c>
      <c r="C319" s="16" t="s">
        <v>25</v>
      </c>
      <c r="D319" s="219">
        <v>21</v>
      </c>
      <c r="E319" s="219">
        <v>21</v>
      </c>
      <c r="F319" s="8">
        <f>E319/D319*100</f>
        <v>100</v>
      </c>
      <c r="G319" s="8">
        <f t="shared" si="11"/>
        <v>0</v>
      </c>
      <c r="H319" s="153"/>
      <c r="I319" s="132"/>
    </row>
    <row r="320" spans="1:9" s="19" customFormat="1" ht="21.75" customHeight="1">
      <c r="A320" s="2" t="s">
        <v>497</v>
      </c>
      <c r="B320" s="3"/>
      <c r="C320" s="5" t="s">
        <v>21</v>
      </c>
      <c r="D320" s="218">
        <f>D321+D338+D355</f>
        <v>9849.3</v>
      </c>
      <c r="E320" s="218">
        <f>E321+E338+E355</f>
        <v>9849.3</v>
      </c>
      <c r="F320" s="7">
        <f t="shared" si="10"/>
        <v>100</v>
      </c>
      <c r="G320" s="7">
        <f t="shared" si="11"/>
        <v>0</v>
      </c>
      <c r="H320" s="153"/>
      <c r="I320" s="132"/>
    </row>
    <row r="321" spans="1:9" s="57" customFormat="1" ht="31.5" customHeight="1">
      <c r="A321" s="2" t="s">
        <v>498</v>
      </c>
      <c r="B321" s="3"/>
      <c r="C321" s="5" t="s">
        <v>608</v>
      </c>
      <c r="D321" s="218">
        <f>D322+D329+D332+D335</f>
        <v>7387.9</v>
      </c>
      <c r="E321" s="218">
        <f>E322+E329+E332+E335</f>
        <v>7387.9</v>
      </c>
      <c r="F321" s="7">
        <f t="shared" si="10"/>
        <v>100</v>
      </c>
      <c r="G321" s="7">
        <f t="shared" si="11"/>
        <v>0</v>
      </c>
      <c r="H321" s="154"/>
      <c r="I321" s="129"/>
    </row>
    <row r="322" spans="1:9" s="57" customFormat="1" ht="16.5" customHeight="1">
      <c r="A322" s="2" t="s">
        <v>499</v>
      </c>
      <c r="B322" s="3"/>
      <c r="C322" s="127" t="s">
        <v>500</v>
      </c>
      <c r="D322" s="219">
        <f>D323+D325+D327</f>
        <v>110.7</v>
      </c>
      <c r="E322" s="219">
        <f>E323+E325+E327</f>
        <v>110.7</v>
      </c>
      <c r="F322" s="8">
        <f t="shared" si="10"/>
        <v>100</v>
      </c>
      <c r="G322" s="8">
        <f t="shared" si="11"/>
        <v>0</v>
      </c>
      <c r="H322" s="154"/>
      <c r="I322" s="129"/>
    </row>
    <row r="323" spans="1:9" s="57" customFormat="1" ht="16.5" customHeight="1" hidden="1">
      <c r="A323" s="2" t="s">
        <v>501</v>
      </c>
      <c r="B323" s="3"/>
      <c r="C323" s="18"/>
      <c r="D323" s="219">
        <f>D324</f>
        <v>0</v>
      </c>
      <c r="E323" s="219">
        <f>E324</f>
        <v>0</v>
      </c>
      <c r="F323" s="8" t="e">
        <f t="shared" si="10"/>
        <v>#DIV/0!</v>
      </c>
      <c r="G323" s="8">
        <f t="shared" si="11"/>
        <v>0</v>
      </c>
      <c r="H323" s="154"/>
      <c r="I323" s="129"/>
    </row>
    <row r="324" spans="1:9" s="57" customFormat="1" ht="23.25" customHeight="1" hidden="1">
      <c r="A324" s="2"/>
      <c r="B324" s="2" t="s">
        <v>13</v>
      </c>
      <c r="C324" s="4" t="s">
        <v>37</v>
      </c>
      <c r="D324" s="219">
        <v>0</v>
      </c>
      <c r="E324" s="219">
        <v>0</v>
      </c>
      <c r="F324" s="8" t="e">
        <f t="shared" si="10"/>
        <v>#DIV/0!</v>
      </c>
      <c r="G324" s="8">
        <f t="shared" si="11"/>
        <v>0</v>
      </c>
      <c r="H324" s="154"/>
      <c r="I324" s="129"/>
    </row>
    <row r="325" spans="1:9" s="57" customFormat="1" ht="18" customHeight="1">
      <c r="A325" s="2" t="s">
        <v>590</v>
      </c>
      <c r="B325" s="2"/>
      <c r="C325" s="4" t="s">
        <v>609</v>
      </c>
      <c r="D325" s="219">
        <f>D326</f>
        <v>70.5</v>
      </c>
      <c r="E325" s="219">
        <f>E326</f>
        <v>70.5</v>
      </c>
      <c r="F325" s="8">
        <f t="shared" si="10"/>
        <v>100</v>
      </c>
      <c r="G325" s="8">
        <f t="shared" si="11"/>
        <v>0</v>
      </c>
      <c r="H325" s="154"/>
      <c r="I325" s="129"/>
    </row>
    <row r="326" spans="1:9" s="57" customFormat="1" ht="23.25" customHeight="1">
      <c r="A326" s="2"/>
      <c r="B326" s="2" t="s">
        <v>13</v>
      </c>
      <c r="C326" s="4" t="s">
        <v>727</v>
      </c>
      <c r="D326" s="219">
        <v>70.5</v>
      </c>
      <c r="E326" s="219">
        <v>70.5</v>
      </c>
      <c r="F326" s="8">
        <f t="shared" si="10"/>
        <v>100</v>
      </c>
      <c r="G326" s="8">
        <f t="shared" si="11"/>
        <v>0</v>
      </c>
      <c r="H326" s="154"/>
      <c r="I326" s="129"/>
    </row>
    <row r="327" spans="1:9" s="57" customFormat="1" ht="15.75" customHeight="1">
      <c r="A327" s="2" t="s">
        <v>777</v>
      </c>
      <c r="B327" s="2"/>
      <c r="C327" s="4" t="s">
        <v>807</v>
      </c>
      <c r="D327" s="219">
        <f>D328</f>
        <v>40.2</v>
      </c>
      <c r="E327" s="219">
        <f>E328</f>
        <v>40.2</v>
      </c>
      <c r="F327" s="8">
        <f>E327/D327*100</f>
        <v>100</v>
      </c>
      <c r="G327" s="8">
        <f>E327-D327</f>
        <v>0</v>
      </c>
      <c r="H327" s="154"/>
      <c r="I327" s="129"/>
    </row>
    <row r="328" spans="1:9" s="57" customFormat="1" ht="23.25" customHeight="1">
      <c r="A328" s="2"/>
      <c r="B328" s="2" t="s">
        <v>13</v>
      </c>
      <c r="C328" s="4" t="s">
        <v>727</v>
      </c>
      <c r="D328" s="219">
        <v>40.2</v>
      </c>
      <c r="E328" s="219">
        <v>40.2</v>
      </c>
      <c r="F328" s="8">
        <f t="shared" si="10"/>
        <v>100</v>
      </c>
      <c r="G328" s="8">
        <f t="shared" si="11"/>
        <v>0</v>
      </c>
      <c r="H328" s="154"/>
      <c r="I328" s="129"/>
    </row>
    <row r="329" spans="1:9" s="57" customFormat="1" ht="26.25" customHeight="1" hidden="1">
      <c r="A329" s="2" t="s">
        <v>502</v>
      </c>
      <c r="B329" s="2"/>
      <c r="C329" s="4"/>
      <c r="D329" s="219">
        <f>D330</f>
        <v>0</v>
      </c>
      <c r="E329" s="219">
        <f>E330</f>
        <v>0</v>
      </c>
      <c r="F329" s="8" t="e">
        <f t="shared" si="10"/>
        <v>#DIV/0!</v>
      </c>
      <c r="G329" s="8">
        <f t="shared" si="11"/>
        <v>0</v>
      </c>
      <c r="H329" s="154"/>
      <c r="I329" s="129"/>
    </row>
    <row r="330" spans="1:9" s="57" customFormat="1" ht="24.75" customHeight="1" hidden="1">
      <c r="A330" s="2" t="s">
        <v>503</v>
      </c>
      <c r="B330" s="2"/>
      <c r="C330" s="4"/>
      <c r="D330" s="219">
        <f>D331</f>
        <v>0</v>
      </c>
      <c r="E330" s="219">
        <f>E331</f>
        <v>0</v>
      </c>
      <c r="F330" s="8" t="e">
        <f t="shared" si="10"/>
        <v>#DIV/0!</v>
      </c>
      <c r="G330" s="8">
        <f t="shared" si="11"/>
        <v>0</v>
      </c>
      <c r="H330" s="154"/>
      <c r="I330" s="129"/>
    </row>
    <row r="331" spans="1:9" s="57" customFormat="1" ht="23.25" customHeight="1" hidden="1">
      <c r="A331" s="2"/>
      <c r="B331" s="2" t="s">
        <v>13</v>
      </c>
      <c r="C331" s="4" t="s">
        <v>37</v>
      </c>
      <c r="D331" s="219"/>
      <c r="E331" s="219"/>
      <c r="F331" s="8" t="e">
        <f t="shared" si="10"/>
        <v>#DIV/0!</v>
      </c>
      <c r="G331" s="8">
        <f t="shared" si="11"/>
        <v>0</v>
      </c>
      <c r="H331" s="154"/>
      <c r="I331" s="129"/>
    </row>
    <row r="332" spans="1:9" s="57" customFormat="1" ht="23.25" customHeight="1">
      <c r="A332" s="2" t="s">
        <v>504</v>
      </c>
      <c r="B332" s="2"/>
      <c r="C332" s="4" t="s">
        <v>610</v>
      </c>
      <c r="D332" s="219">
        <f>D333</f>
        <v>7276.3</v>
      </c>
      <c r="E332" s="219">
        <f>E333</f>
        <v>7276.3</v>
      </c>
      <c r="F332" s="8">
        <f t="shared" si="10"/>
        <v>100</v>
      </c>
      <c r="G332" s="8">
        <f t="shared" si="11"/>
        <v>0</v>
      </c>
      <c r="H332" s="154"/>
      <c r="I332" s="129"/>
    </row>
    <row r="333" spans="1:9" s="57" customFormat="1" ht="26.25" customHeight="1">
      <c r="A333" s="2" t="s">
        <v>505</v>
      </c>
      <c r="B333" s="2"/>
      <c r="C333" s="222" t="s">
        <v>808</v>
      </c>
      <c r="D333" s="219">
        <f>D334</f>
        <v>7276.3</v>
      </c>
      <c r="E333" s="219">
        <f>E334</f>
        <v>7276.3</v>
      </c>
      <c r="F333" s="8">
        <f t="shared" si="10"/>
        <v>100</v>
      </c>
      <c r="G333" s="8">
        <f t="shared" si="11"/>
        <v>0</v>
      </c>
      <c r="H333" s="154"/>
      <c r="I333" s="129"/>
    </row>
    <row r="334" spans="1:9" s="57" customFormat="1" ht="23.25" customHeight="1">
      <c r="A334" s="2"/>
      <c r="B334" s="2" t="s">
        <v>13</v>
      </c>
      <c r="C334" s="4" t="s">
        <v>727</v>
      </c>
      <c r="D334" s="219">
        <v>7276.3</v>
      </c>
      <c r="E334" s="219">
        <v>7276.3</v>
      </c>
      <c r="F334" s="8">
        <f t="shared" si="10"/>
        <v>100</v>
      </c>
      <c r="G334" s="8">
        <f t="shared" si="11"/>
        <v>0</v>
      </c>
      <c r="H334" s="154"/>
      <c r="I334" s="129"/>
    </row>
    <row r="335" spans="1:9" s="57" customFormat="1" ht="15" customHeight="1">
      <c r="A335" s="2" t="s">
        <v>594</v>
      </c>
      <c r="B335" s="2"/>
      <c r="C335" s="4" t="s">
        <v>593</v>
      </c>
      <c r="D335" s="219">
        <f>D336</f>
        <v>0.9</v>
      </c>
      <c r="E335" s="219">
        <f>E336</f>
        <v>0.9</v>
      </c>
      <c r="F335" s="8">
        <f t="shared" si="10"/>
        <v>100</v>
      </c>
      <c r="G335" s="8">
        <f t="shared" si="11"/>
        <v>0</v>
      </c>
      <c r="H335" s="154"/>
      <c r="I335" s="129"/>
    </row>
    <row r="336" spans="1:9" s="57" customFormat="1" ht="16.5" customHeight="1">
      <c r="A336" s="2" t="s">
        <v>591</v>
      </c>
      <c r="B336" s="2"/>
      <c r="C336" s="4" t="s">
        <v>592</v>
      </c>
      <c r="D336" s="219">
        <f>D337</f>
        <v>0.9</v>
      </c>
      <c r="E336" s="219">
        <f>E337</f>
        <v>0.9</v>
      </c>
      <c r="F336" s="8">
        <f t="shared" si="10"/>
        <v>100</v>
      </c>
      <c r="G336" s="8">
        <f t="shared" si="11"/>
        <v>0</v>
      </c>
      <c r="H336" s="154"/>
      <c r="I336" s="129"/>
    </row>
    <row r="337" spans="1:9" s="57" customFormat="1" ht="23.25" customHeight="1">
      <c r="A337" s="2"/>
      <c r="B337" s="2" t="s">
        <v>13</v>
      </c>
      <c r="C337" s="4" t="s">
        <v>727</v>
      </c>
      <c r="D337" s="219">
        <v>0.9</v>
      </c>
      <c r="E337" s="219">
        <v>0.9</v>
      </c>
      <c r="F337" s="8">
        <f t="shared" si="10"/>
        <v>100</v>
      </c>
      <c r="G337" s="8">
        <f t="shared" si="11"/>
        <v>0</v>
      </c>
      <c r="H337" s="154"/>
      <c r="I337" s="129"/>
    </row>
    <row r="338" spans="1:9" s="57" customFormat="1" ht="15.75" customHeight="1">
      <c r="A338" s="2" t="s">
        <v>506</v>
      </c>
      <c r="B338" s="2"/>
      <c r="C338" s="5" t="s">
        <v>36</v>
      </c>
      <c r="D338" s="218">
        <f>D339+D346+D349+D352</f>
        <v>2427.2</v>
      </c>
      <c r="E338" s="218">
        <f>E339+E346+E349+E352</f>
        <v>2427.2</v>
      </c>
      <c r="F338" s="7">
        <f t="shared" si="10"/>
        <v>100</v>
      </c>
      <c r="G338" s="7">
        <f t="shared" si="11"/>
        <v>0</v>
      </c>
      <c r="H338" s="154"/>
      <c r="I338" s="129"/>
    </row>
    <row r="339" spans="1:9" s="57" customFormat="1" ht="15" customHeight="1">
      <c r="A339" s="2" t="s">
        <v>507</v>
      </c>
      <c r="B339" s="2"/>
      <c r="C339" s="4" t="s">
        <v>500</v>
      </c>
      <c r="D339" s="219">
        <f>D340+D342+D344</f>
        <v>104</v>
      </c>
      <c r="E339" s="219">
        <f>E340+E342+E344</f>
        <v>104</v>
      </c>
      <c r="F339" s="8">
        <f t="shared" si="10"/>
        <v>100</v>
      </c>
      <c r="G339" s="8">
        <f t="shared" si="11"/>
        <v>0</v>
      </c>
      <c r="H339" s="154"/>
      <c r="I339" s="129"/>
    </row>
    <row r="340" spans="1:9" s="57" customFormat="1" ht="26.25" customHeight="1">
      <c r="A340" s="2" t="s">
        <v>508</v>
      </c>
      <c r="B340" s="3"/>
      <c r="C340" s="18" t="s">
        <v>611</v>
      </c>
      <c r="D340" s="219">
        <f>D341</f>
        <v>14</v>
      </c>
      <c r="E340" s="219">
        <f>E341</f>
        <v>14</v>
      </c>
      <c r="F340" s="8">
        <f t="shared" si="10"/>
        <v>100</v>
      </c>
      <c r="G340" s="8">
        <f t="shared" si="11"/>
        <v>0</v>
      </c>
      <c r="H340" s="154"/>
      <c r="I340" s="129"/>
    </row>
    <row r="341" spans="1:9" s="57" customFormat="1" ht="23.25" customHeight="1">
      <c r="A341" s="2"/>
      <c r="B341" s="2" t="s">
        <v>13</v>
      </c>
      <c r="C341" s="4" t="s">
        <v>727</v>
      </c>
      <c r="D341" s="219">
        <v>14</v>
      </c>
      <c r="E341" s="219">
        <v>14</v>
      </c>
      <c r="F341" s="8">
        <f t="shared" si="10"/>
        <v>100</v>
      </c>
      <c r="G341" s="8">
        <f t="shared" si="11"/>
        <v>0</v>
      </c>
      <c r="H341" s="154"/>
      <c r="I341" s="129"/>
    </row>
    <row r="342" spans="1:9" s="57" customFormat="1" ht="24" customHeight="1" hidden="1">
      <c r="A342" s="2" t="s">
        <v>595</v>
      </c>
      <c r="B342" s="2"/>
      <c r="C342" s="4" t="s">
        <v>612</v>
      </c>
      <c r="D342" s="219">
        <f>D343</f>
        <v>0</v>
      </c>
      <c r="E342" s="219">
        <f>E343</f>
        <v>0</v>
      </c>
      <c r="F342" s="8" t="e">
        <f t="shared" si="10"/>
        <v>#DIV/0!</v>
      </c>
      <c r="G342" s="8">
        <f t="shared" si="11"/>
        <v>0</v>
      </c>
      <c r="H342" s="154"/>
      <c r="I342" s="129"/>
    </row>
    <row r="343" spans="1:9" s="57" customFormat="1" ht="23.25" customHeight="1" hidden="1">
      <c r="A343" s="2"/>
      <c r="B343" s="2" t="s">
        <v>13</v>
      </c>
      <c r="C343" s="4" t="s">
        <v>37</v>
      </c>
      <c r="D343" s="219"/>
      <c r="E343" s="219"/>
      <c r="F343" s="8" t="e">
        <f t="shared" si="10"/>
        <v>#DIV/0!</v>
      </c>
      <c r="G343" s="8">
        <f t="shared" si="11"/>
        <v>0</v>
      </c>
      <c r="H343" s="154"/>
      <c r="I343" s="129"/>
    </row>
    <row r="344" spans="1:9" s="57" customFormat="1" ht="26.25" customHeight="1">
      <c r="A344" s="2" t="s">
        <v>665</v>
      </c>
      <c r="B344" s="2"/>
      <c r="C344" s="4" t="s">
        <v>612</v>
      </c>
      <c r="D344" s="219">
        <f>D345</f>
        <v>90</v>
      </c>
      <c r="E344" s="219">
        <f>E345</f>
        <v>90</v>
      </c>
      <c r="F344" s="8">
        <f t="shared" si="10"/>
        <v>100</v>
      </c>
      <c r="G344" s="8">
        <f t="shared" si="11"/>
        <v>0</v>
      </c>
      <c r="H344" s="154"/>
      <c r="I344" s="129"/>
    </row>
    <row r="345" spans="1:9" s="57" customFormat="1" ht="23.25" customHeight="1">
      <c r="A345" s="2"/>
      <c r="B345" s="2" t="s">
        <v>13</v>
      </c>
      <c r="C345" s="4" t="s">
        <v>727</v>
      </c>
      <c r="D345" s="219">
        <v>90</v>
      </c>
      <c r="E345" s="219">
        <v>90</v>
      </c>
      <c r="F345" s="8">
        <f t="shared" si="10"/>
        <v>100</v>
      </c>
      <c r="G345" s="8">
        <f t="shared" si="11"/>
        <v>0</v>
      </c>
      <c r="H345" s="154"/>
      <c r="I345" s="129"/>
    </row>
    <row r="346" spans="1:9" s="57" customFormat="1" ht="23.25" customHeight="1">
      <c r="A346" s="2" t="s">
        <v>509</v>
      </c>
      <c r="B346" s="2"/>
      <c r="C346" s="4" t="s">
        <v>613</v>
      </c>
      <c r="D346" s="219">
        <f>D347</f>
        <v>2320.7</v>
      </c>
      <c r="E346" s="219">
        <f>E347</f>
        <v>2320.7</v>
      </c>
      <c r="F346" s="8">
        <f t="shared" si="10"/>
        <v>100</v>
      </c>
      <c r="G346" s="8">
        <f t="shared" si="11"/>
        <v>0</v>
      </c>
      <c r="H346" s="154"/>
      <c r="I346" s="129"/>
    </row>
    <row r="347" spans="1:9" s="57" customFormat="1" ht="25.5" customHeight="1">
      <c r="A347" s="2" t="s">
        <v>510</v>
      </c>
      <c r="B347" s="2"/>
      <c r="C347" s="4" t="s">
        <v>511</v>
      </c>
      <c r="D347" s="219">
        <f>D348</f>
        <v>2320.7</v>
      </c>
      <c r="E347" s="219">
        <f>E348</f>
        <v>2320.7</v>
      </c>
      <c r="F347" s="8">
        <f t="shared" si="10"/>
        <v>100</v>
      </c>
      <c r="G347" s="8">
        <f t="shared" si="11"/>
        <v>0</v>
      </c>
      <c r="H347" s="154"/>
      <c r="I347" s="129"/>
    </row>
    <row r="348" spans="1:9" s="57" customFormat="1" ht="23.25" customHeight="1">
      <c r="A348" s="2"/>
      <c r="B348" s="2" t="s">
        <v>13</v>
      </c>
      <c r="C348" s="4" t="s">
        <v>727</v>
      </c>
      <c r="D348" s="219">
        <v>2320.7</v>
      </c>
      <c r="E348" s="219">
        <v>2320.7</v>
      </c>
      <c r="F348" s="8">
        <f t="shared" si="10"/>
        <v>100</v>
      </c>
      <c r="G348" s="8">
        <f t="shared" si="11"/>
        <v>0</v>
      </c>
      <c r="H348" s="154"/>
      <c r="I348" s="129"/>
    </row>
    <row r="349" spans="1:9" s="57" customFormat="1" ht="23.25" customHeight="1" hidden="1">
      <c r="A349" s="2" t="s">
        <v>512</v>
      </c>
      <c r="B349" s="2"/>
      <c r="C349" s="4"/>
      <c r="D349" s="219">
        <f>D350</f>
        <v>0</v>
      </c>
      <c r="E349" s="219">
        <f>E350</f>
        <v>0</v>
      </c>
      <c r="F349" s="8" t="e">
        <f t="shared" si="10"/>
        <v>#DIV/0!</v>
      </c>
      <c r="G349" s="8">
        <f t="shared" si="11"/>
        <v>0</v>
      </c>
      <c r="H349" s="154"/>
      <c r="I349" s="129"/>
    </row>
    <row r="350" spans="1:9" s="57" customFormat="1" ht="23.25" customHeight="1" hidden="1">
      <c r="A350" s="2" t="s">
        <v>513</v>
      </c>
      <c r="B350" s="2"/>
      <c r="C350" s="4"/>
      <c r="D350" s="219">
        <f>D351</f>
        <v>0</v>
      </c>
      <c r="E350" s="219">
        <f>E351</f>
        <v>0</v>
      </c>
      <c r="F350" s="8" t="e">
        <f t="shared" si="10"/>
        <v>#DIV/0!</v>
      </c>
      <c r="G350" s="8">
        <f t="shared" si="11"/>
        <v>0</v>
      </c>
      <c r="H350" s="154"/>
      <c r="I350" s="129"/>
    </row>
    <row r="351" spans="1:9" s="57" customFormat="1" ht="23.25" customHeight="1" hidden="1">
      <c r="A351" s="2"/>
      <c r="B351" s="2" t="s">
        <v>13</v>
      </c>
      <c r="C351" s="4" t="s">
        <v>37</v>
      </c>
      <c r="D351" s="219"/>
      <c r="E351" s="219"/>
      <c r="F351" s="8" t="e">
        <f t="shared" si="10"/>
        <v>#DIV/0!</v>
      </c>
      <c r="G351" s="8">
        <f t="shared" si="11"/>
        <v>0</v>
      </c>
      <c r="H351" s="154"/>
      <c r="I351" s="129"/>
    </row>
    <row r="352" spans="1:9" s="57" customFormat="1" ht="18" customHeight="1">
      <c r="A352" s="2" t="s">
        <v>596</v>
      </c>
      <c r="B352" s="2"/>
      <c r="C352" s="4" t="s">
        <v>597</v>
      </c>
      <c r="D352" s="219">
        <f>D353</f>
        <v>2.5</v>
      </c>
      <c r="E352" s="219">
        <f>E353</f>
        <v>2.5</v>
      </c>
      <c r="F352" s="8">
        <f t="shared" si="10"/>
        <v>100</v>
      </c>
      <c r="G352" s="8">
        <f t="shared" si="11"/>
        <v>0</v>
      </c>
      <c r="H352" s="154"/>
      <c r="I352" s="129"/>
    </row>
    <row r="353" spans="1:9" s="57" customFormat="1" ht="15.75" customHeight="1">
      <c r="A353" s="2" t="s">
        <v>599</v>
      </c>
      <c r="B353" s="2"/>
      <c r="C353" s="4" t="s">
        <v>598</v>
      </c>
      <c r="D353" s="219">
        <f>D354</f>
        <v>2.5</v>
      </c>
      <c r="E353" s="219">
        <f>E354</f>
        <v>2.5</v>
      </c>
      <c r="F353" s="8">
        <f t="shared" si="10"/>
        <v>100</v>
      </c>
      <c r="G353" s="8">
        <f t="shared" si="11"/>
        <v>0</v>
      </c>
      <c r="H353" s="154"/>
      <c r="I353" s="129"/>
    </row>
    <row r="354" spans="1:9" s="57" customFormat="1" ht="23.25" customHeight="1">
      <c r="A354" s="2"/>
      <c r="B354" s="2" t="s">
        <v>13</v>
      </c>
      <c r="C354" s="4" t="s">
        <v>727</v>
      </c>
      <c r="D354" s="219">
        <v>2.5</v>
      </c>
      <c r="E354" s="219">
        <v>2.5</v>
      </c>
      <c r="F354" s="8">
        <f t="shared" si="10"/>
        <v>100</v>
      </c>
      <c r="G354" s="8">
        <f t="shared" si="11"/>
        <v>0</v>
      </c>
      <c r="H354" s="154"/>
      <c r="I354" s="129"/>
    </row>
    <row r="355" spans="1:9" s="57" customFormat="1" ht="33.75" customHeight="1">
      <c r="A355" s="2" t="s">
        <v>514</v>
      </c>
      <c r="B355" s="2"/>
      <c r="C355" s="5" t="s">
        <v>614</v>
      </c>
      <c r="D355" s="218">
        <f>D357+D359</f>
        <v>34.2</v>
      </c>
      <c r="E355" s="218">
        <f>E357+E359</f>
        <v>34.2</v>
      </c>
      <c r="F355" s="7">
        <f t="shared" si="10"/>
        <v>100</v>
      </c>
      <c r="G355" s="7">
        <f t="shared" si="11"/>
        <v>0</v>
      </c>
      <c r="H355" s="154"/>
      <c r="I355" s="129"/>
    </row>
    <row r="356" spans="1:9" s="57" customFormat="1" ht="23.25" customHeight="1">
      <c r="A356" s="2" t="s">
        <v>515</v>
      </c>
      <c r="B356" s="2"/>
      <c r="C356" s="4" t="s">
        <v>516</v>
      </c>
      <c r="D356" s="219">
        <f>D357</f>
        <v>20.1</v>
      </c>
      <c r="E356" s="219">
        <f>E357</f>
        <v>20.1</v>
      </c>
      <c r="F356" s="8">
        <f t="shared" si="10"/>
        <v>100</v>
      </c>
      <c r="G356" s="8">
        <f t="shared" si="11"/>
        <v>0</v>
      </c>
      <c r="H356" s="154"/>
      <c r="I356" s="129"/>
    </row>
    <row r="357" spans="1:9" s="57" customFormat="1" ht="18" customHeight="1">
      <c r="A357" s="2" t="s">
        <v>517</v>
      </c>
      <c r="B357" s="2"/>
      <c r="C357" s="4" t="s">
        <v>615</v>
      </c>
      <c r="D357" s="219">
        <f>D358</f>
        <v>20.1</v>
      </c>
      <c r="E357" s="219">
        <f>E358</f>
        <v>20.1</v>
      </c>
      <c r="F357" s="8">
        <f t="shared" si="10"/>
        <v>100</v>
      </c>
      <c r="G357" s="8">
        <f t="shared" si="11"/>
        <v>0</v>
      </c>
      <c r="H357" s="154"/>
      <c r="I357" s="129"/>
    </row>
    <row r="358" spans="1:9" s="57" customFormat="1" ht="14.25" customHeight="1">
      <c r="A358" s="2"/>
      <c r="B358" s="2" t="s">
        <v>8</v>
      </c>
      <c r="C358" s="4" t="s">
        <v>25</v>
      </c>
      <c r="D358" s="219">
        <v>20.1</v>
      </c>
      <c r="E358" s="219">
        <v>20.1</v>
      </c>
      <c r="F358" s="8">
        <f t="shared" si="10"/>
        <v>100</v>
      </c>
      <c r="G358" s="8">
        <f t="shared" si="11"/>
        <v>0</v>
      </c>
      <c r="H358" s="154"/>
      <c r="I358" s="129"/>
    </row>
    <row r="359" spans="1:9" s="57" customFormat="1" ht="23.25" customHeight="1">
      <c r="A359" s="2" t="s">
        <v>518</v>
      </c>
      <c r="B359" s="2"/>
      <c r="C359" s="4" t="s">
        <v>519</v>
      </c>
      <c r="D359" s="219">
        <f>D360</f>
        <v>14.1</v>
      </c>
      <c r="E359" s="219">
        <f>E360</f>
        <v>14.1</v>
      </c>
      <c r="F359" s="8">
        <f t="shared" si="10"/>
        <v>100</v>
      </c>
      <c r="G359" s="8">
        <f t="shared" si="11"/>
        <v>0</v>
      </c>
      <c r="H359" s="154"/>
      <c r="I359" s="129"/>
    </row>
    <row r="360" spans="1:9" s="57" customFormat="1" ht="15.75" customHeight="1">
      <c r="A360" s="2" t="s">
        <v>520</v>
      </c>
      <c r="B360" s="2"/>
      <c r="C360" s="4" t="s">
        <v>521</v>
      </c>
      <c r="D360" s="219">
        <f>D361</f>
        <v>14.1</v>
      </c>
      <c r="E360" s="219">
        <f>E361</f>
        <v>14.1</v>
      </c>
      <c r="F360" s="8">
        <f t="shared" si="10"/>
        <v>100</v>
      </c>
      <c r="G360" s="8">
        <f t="shared" si="11"/>
        <v>0</v>
      </c>
      <c r="H360" s="154"/>
      <c r="I360" s="129"/>
    </row>
    <row r="361" spans="1:9" s="57" customFormat="1" ht="15" customHeight="1">
      <c r="A361" s="2"/>
      <c r="B361" s="2" t="s">
        <v>8</v>
      </c>
      <c r="C361" s="4" t="s">
        <v>25</v>
      </c>
      <c r="D361" s="219">
        <v>14.1</v>
      </c>
      <c r="E361" s="219">
        <v>14.1</v>
      </c>
      <c r="F361" s="8">
        <f t="shared" si="10"/>
        <v>100</v>
      </c>
      <c r="G361" s="8">
        <f t="shared" si="11"/>
        <v>0</v>
      </c>
      <c r="H361" s="154"/>
      <c r="I361" s="129"/>
    </row>
    <row r="362" spans="1:9" s="57" customFormat="1" ht="23.25" customHeight="1">
      <c r="A362" s="2" t="s">
        <v>522</v>
      </c>
      <c r="B362" s="2"/>
      <c r="C362" s="5" t="s">
        <v>728</v>
      </c>
      <c r="D362" s="218">
        <f>D363+D369</f>
        <v>5523.099999999999</v>
      </c>
      <c r="E362" s="218">
        <f>E363+E369</f>
        <v>5523.099999999999</v>
      </c>
      <c r="F362" s="7">
        <f t="shared" si="10"/>
        <v>100</v>
      </c>
      <c r="G362" s="7">
        <f t="shared" si="11"/>
        <v>0</v>
      </c>
      <c r="H362" s="154"/>
      <c r="I362" s="129"/>
    </row>
    <row r="363" spans="1:9" s="57" customFormat="1" ht="18" customHeight="1">
      <c r="A363" s="2" t="s">
        <v>523</v>
      </c>
      <c r="B363" s="2"/>
      <c r="C363" s="5" t="s">
        <v>35</v>
      </c>
      <c r="D363" s="218">
        <f>D364</f>
        <v>5273.4</v>
      </c>
      <c r="E363" s="218">
        <f>E364</f>
        <v>5273.4</v>
      </c>
      <c r="F363" s="7">
        <f t="shared" si="10"/>
        <v>100</v>
      </c>
      <c r="G363" s="7">
        <f t="shared" si="11"/>
        <v>0</v>
      </c>
      <c r="H363" s="154"/>
      <c r="I363" s="129"/>
    </row>
    <row r="364" spans="1:9" s="57" customFormat="1" ht="35.25" customHeight="1">
      <c r="A364" s="2" t="s">
        <v>524</v>
      </c>
      <c r="B364" s="2"/>
      <c r="C364" s="4" t="s">
        <v>525</v>
      </c>
      <c r="D364" s="219">
        <f>D365+D367</f>
        <v>5273.4</v>
      </c>
      <c r="E364" s="219">
        <f>E365+E367</f>
        <v>5273.4</v>
      </c>
      <c r="F364" s="8">
        <f t="shared" si="10"/>
        <v>100</v>
      </c>
      <c r="G364" s="8">
        <f t="shared" si="11"/>
        <v>0</v>
      </c>
      <c r="H364" s="154"/>
      <c r="I364" s="129"/>
    </row>
    <row r="365" spans="1:9" s="57" customFormat="1" ht="22.5">
      <c r="A365" s="2" t="s">
        <v>526</v>
      </c>
      <c r="B365" s="2"/>
      <c r="C365" s="4" t="s">
        <v>729</v>
      </c>
      <c r="D365" s="219">
        <f>D366</f>
        <v>4888.9</v>
      </c>
      <c r="E365" s="219">
        <f>E366</f>
        <v>4888.9</v>
      </c>
      <c r="F365" s="8">
        <f t="shared" si="10"/>
        <v>100</v>
      </c>
      <c r="G365" s="8">
        <f t="shared" si="11"/>
        <v>0</v>
      </c>
      <c r="H365" s="154"/>
      <c r="I365" s="129"/>
    </row>
    <row r="366" spans="1:9" s="57" customFormat="1" ht="23.25" customHeight="1">
      <c r="A366" s="2"/>
      <c r="B366" s="2" t="s">
        <v>13</v>
      </c>
      <c r="C366" s="4" t="s">
        <v>727</v>
      </c>
      <c r="D366" s="219">
        <v>4888.9</v>
      </c>
      <c r="E366" s="219">
        <v>4888.9</v>
      </c>
      <c r="F366" s="8">
        <f t="shared" si="10"/>
        <v>100</v>
      </c>
      <c r="G366" s="8">
        <f t="shared" si="11"/>
        <v>0</v>
      </c>
      <c r="H366" s="154"/>
      <c r="I366" s="129"/>
    </row>
    <row r="367" spans="1:9" s="57" customFormat="1" ht="16.5" customHeight="1">
      <c r="A367" s="2" t="s">
        <v>778</v>
      </c>
      <c r="B367" s="2"/>
      <c r="C367" s="4" t="s">
        <v>809</v>
      </c>
      <c r="D367" s="219">
        <f>D368</f>
        <v>384.5</v>
      </c>
      <c r="E367" s="219">
        <f>E368</f>
        <v>384.5</v>
      </c>
      <c r="F367" s="8">
        <f t="shared" si="10"/>
        <v>100</v>
      </c>
      <c r="G367" s="8">
        <f t="shared" si="11"/>
        <v>0</v>
      </c>
      <c r="H367" s="154"/>
      <c r="I367" s="129"/>
    </row>
    <row r="368" spans="1:9" s="57" customFormat="1" ht="23.25" customHeight="1">
      <c r="A368" s="2"/>
      <c r="B368" s="2" t="s">
        <v>13</v>
      </c>
      <c r="C368" s="4" t="s">
        <v>727</v>
      </c>
      <c r="D368" s="219">
        <v>384.5</v>
      </c>
      <c r="E368" s="219">
        <v>384.5</v>
      </c>
      <c r="F368" s="8">
        <f t="shared" si="10"/>
        <v>100</v>
      </c>
      <c r="G368" s="8">
        <f t="shared" si="11"/>
        <v>0</v>
      </c>
      <c r="H368" s="154"/>
      <c r="I368" s="129"/>
    </row>
    <row r="369" spans="1:9" s="57" customFormat="1" ht="16.5" customHeight="1">
      <c r="A369" s="2" t="s">
        <v>527</v>
      </c>
      <c r="B369" s="2"/>
      <c r="C369" s="5" t="s">
        <v>528</v>
      </c>
      <c r="D369" s="218">
        <f>D370+D377</f>
        <v>249.7</v>
      </c>
      <c r="E369" s="218">
        <f>E370+E377</f>
        <v>249.7</v>
      </c>
      <c r="F369" s="7">
        <f t="shared" si="10"/>
        <v>100</v>
      </c>
      <c r="G369" s="7">
        <f t="shared" si="11"/>
        <v>0</v>
      </c>
      <c r="H369" s="154"/>
      <c r="I369" s="129"/>
    </row>
    <row r="370" spans="1:9" s="57" customFormat="1" ht="23.25" customHeight="1">
      <c r="A370" s="2" t="s">
        <v>529</v>
      </c>
      <c r="B370" s="2"/>
      <c r="C370" s="4" t="s">
        <v>530</v>
      </c>
      <c r="D370" s="219">
        <f>D371+D373+D375</f>
        <v>199.7</v>
      </c>
      <c r="E370" s="219">
        <f>E371+E373+E375</f>
        <v>199.7</v>
      </c>
      <c r="F370" s="8">
        <f t="shared" si="10"/>
        <v>100</v>
      </c>
      <c r="G370" s="8">
        <f t="shared" si="11"/>
        <v>0</v>
      </c>
      <c r="H370" s="154"/>
      <c r="I370" s="129"/>
    </row>
    <row r="371" spans="1:9" s="57" customFormat="1" ht="16.5" customHeight="1">
      <c r="A371" s="2" t="s">
        <v>810</v>
      </c>
      <c r="B371" s="2"/>
      <c r="C371" s="4" t="s">
        <v>811</v>
      </c>
      <c r="D371" s="219">
        <f>D372</f>
        <v>100</v>
      </c>
      <c r="E371" s="219">
        <f>E372</f>
        <v>100</v>
      </c>
      <c r="F371" s="8">
        <f aca="true" t="shared" si="12" ref="F371:F463">E371/D371*100</f>
        <v>100</v>
      </c>
      <c r="G371" s="8">
        <f aca="true" t="shared" si="13" ref="G371:G463">E371-D371</f>
        <v>0</v>
      </c>
      <c r="H371" s="154"/>
      <c r="I371" s="129"/>
    </row>
    <row r="372" spans="1:9" s="57" customFormat="1" ht="23.25" customHeight="1">
      <c r="A372" s="2"/>
      <c r="B372" s="2" t="s">
        <v>13</v>
      </c>
      <c r="C372" s="4" t="s">
        <v>37</v>
      </c>
      <c r="D372" s="219">
        <v>100</v>
      </c>
      <c r="E372" s="219">
        <v>100</v>
      </c>
      <c r="F372" s="8">
        <f t="shared" si="12"/>
        <v>100</v>
      </c>
      <c r="G372" s="8">
        <f t="shared" si="13"/>
        <v>0</v>
      </c>
      <c r="H372" s="154"/>
      <c r="I372" s="129"/>
    </row>
    <row r="373" spans="1:9" s="57" customFormat="1" ht="18" customHeight="1">
      <c r="A373" s="2" t="s">
        <v>600</v>
      </c>
      <c r="B373" s="2"/>
      <c r="C373" s="4" t="s">
        <v>730</v>
      </c>
      <c r="D373" s="219">
        <f>D374</f>
        <v>80</v>
      </c>
      <c r="E373" s="219">
        <f>E374</f>
        <v>80</v>
      </c>
      <c r="F373" s="8">
        <f t="shared" si="12"/>
        <v>100</v>
      </c>
      <c r="G373" s="8">
        <f t="shared" si="13"/>
        <v>0</v>
      </c>
      <c r="H373" s="154"/>
      <c r="I373" s="154"/>
    </row>
    <row r="374" spans="1:9" s="57" customFormat="1" ht="24" customHeight="1">
      <c r="A374" s="2"/>
      <c r="B374" s="2" t="s">
        <v>13</v>
      </c>
      <c r="C374" s="4" t="s">
        <v>727</v>
      </c>
      <c r="D374" s="219">
        <v>80</v>
      </c>
      <c r="E374" s="219">
        <v>80</v>
      </c>
      <c r="F374" s="8">
        <f t="shared" si="12"/>
        <v>100</v>
      </c>
      <c r="G374" s="8">
        <f t="shared" si="13"/>
        <v>0</v>
      </c>
      <c r="H374" s="154"/>
      <c r="I374" s="154"/>
    </row>
    <row r="375" spans="1:9" s="57" customFormat="1" ht="24.75" customHeight="1">
      <c r="A375" s="2" t="s">
        <v>666</v>
      </c>
      <c r="B375" s="2"/>
      <c r="C375" s="4" t="s">
        <v>731</v>
      </c>
      <c r="D375" s="219">
        <f>D376</f>
        <v>19.7</v>
      </c>
      <c r="E375" s="219">
        <f>E376</f>
        <v>19.7</v>
      </c>
      <c r="F375" s="8">
        <f t="shared" si="12"/>
        <v>100</v>
      </c>
      <c r="G375" s="8">
        <f t="shared" si="13"/>
        <v>0</v>
      </c>
      <c r="H375" s="154"/>
      <c r="I375" s="154"/>
    </row>
    <row r="376" spans="1:9" s="57" customFormat="1" ht="23.25" customHeight="1">
      <c r="A376" s="2"/>
      <c r="B376" s="2" t="s">
        <v>13</v>
      </c>
      <c r="C376" s="4" t="s">
        <v>727</v>
      </c>
      <c r="D376" s="219">
        <v>19.7</v>
      </c>
      <c r="E376" s="219">
        <v>19.7</v>
      </c>
      <c r="F376" s="8">
        <f t="shared" si="12"/>
        <v>100</v>
      </c>
      <c r="G376" s="8">
        <f t="shared" si="13"/>
        <v>0</v>
      </c>
      <c r="H376" s="154"/>
      <c r="I376" s="154"/>
    </row>
    <row r="377" spans="1:9" s="57" customFormat="1" ht="17.25" customHeight="1">
      <c r="A377" s="2" t="s">
        <v>667</v>
      </c>
      <c r="B377" s="2"/>
      <c r="C377" s="4" t="s">
        <v>597</v>
      </c>
      <c r="D377" s="219">
        <f>D378</f>
        <v>50</v>
      </c>
      <c r="E377" s="219">
        <f>E378</f>
        <v>50</v>
      </c>
      <c r="F377" s="8">
        <f t="shared" si="12"/>
        <v>100</v>
      </c>
      <c r="G377" s="8">
        <f t="shared" si="13"/>
        <v>0</v>
      </c>
      <c r="H377" s="154"/>
      <c r="I377" s="154"/>
    </row>
    <row r="378" spans="1:9" s="57" customFormat="1" ht="24" customHeight="1">
      <c r="A378" s="2" t="s">
        <v>668</v>
      </c>
      <c r="B378" s="2"/>
      <c r="C378" s="4" t="s">
        <v>732</v>
      </c>
      <c r="D378" s="219">
        <f>D379</f>
        <v>50</v>
      </c>
      <c r="E378" s="219">
        <f>E379</f>
        <v>50</v>
      </c>
      <c r="F378" s="8">
        <f t="shared" si="12"/>
        <v>100</v>
      </c>
      <c r="G378" s="8">
        <f t="shared" si="13"/>
        <v>0</v>
      </c>
      <c r="H378" s="154"/>
      <c r="I378" s="154"/>
    </row>
    <row r="379" spans="1:9" s="57" customFormat="1" ht="25.5" customHeight="1">
      <c r="A379" s="2"/>
      <c r="B379" s="2" t="s">
        <v>13</v>
      </c>
      <c r="C379" s="4" t="s">
        <v>727</v>
      </c>
      <c r="D379" s="219">
        <v>50</v>
      </c>
      <c r="E379" s="219">
        <v>50</v>
      </c>
      <c r="F379" s="8">
        <f t="shared" si="12"/>
        <v>100</v>
      </c>
      <c r="G379" s="8">
        <f t="shared" si="13"/>
        <v>0</v>
      </c>
      <c r="H379" s="154"/>
      <c r="I379" s="154"/>
    </row>
    <row r="380" spans="1:9" s="57" customFormat="1" ht="23.25" customHeight="1" hidden="1">
      <c r="A380" s="2" t="s">
        <v>531</v>
      </c>
      <c r="B380" s="2"/>
      <c r="C380" s="5" t="s">
        <v>532</v>
      </c>
      <c r="D380" s="218">
        <f>D381</f>
        <v>0</v>
      </c>
      <c r="E380" s="218">
        <f>E381</f>
        <v>0</v>
      </c>
      <c r="F380" s="7" t="e">
        <f t="shared" si="12"/>
        <v>#DIV/0!</v>
      </c>
      <c r="G380" s="7">
        <f t="shared" si="13"/>
        <v>0</v>
      </c>
      <c r="H380" s="154"/>
      <c r="I380" s="154"/>
    </row>
    <row r="381" spans="1:9" s="57" customFormat="1" ht="25.5" customHeight="1" hidden="1">
      <c r="A381" s="2" t="s">
        <v>750</v>
      </c>
      <c r="B381" s="2"/>
      <c r="C381" s="5" t="s">
        <v>751</v>
      </c>
      <c r="D381" s="218">
        <f>D382+D385+D388+D391</f>
        <v>0</v>
      </c>
      <c r="E381" s="218">
        <f>E382+E385+E388+E391</f>
        <v>0</v>
      </c>
      <c r="F381" s="7" t="e">
        <f t="shared" si="12"/>
        <v>#DIV/0!</v>
      </c>
      <c r="G381" s="7">
        <f t="shared" si="13"/>
        <v>0</v>
      </c>
      <c r="H381" s="154"/>
      <c r="I381" s="154"/>
    </row>
    <row r="382" spans="1:9" s="57" customFormat="1" ht="27.75" customHeight="1" hidden="1">
      <c r="A382" s="2" t="s">
        <v>752</v>
      </c>
      <c r="B382" s="2"/>
      <c r="C382" s="4" t="s">
        <v>753</v>
      </c>
      <c r="D382" s="219">
        <f>D383</f>
        <v>0</v>
      </c>
      <c r="E382" s="219">
        <f>E383</f>
        <v>0</v>
      </c>
      <c r="F382" s="7" t="e">
        <f t="shared" si="12"/>
        <v>#DIV/0!</v>
      </c>
      <c r="G382" s="7">
        <f t="shared" si="13"/>
        <v>0</v>
      </c>
      <c r="H382" s="154"/>
      <c r="I382" s="154"/>
    </row>
    <row r="383" spans="1:9" s="57" customFormat="1" ht="14.25" customHeight="1" hidden="1">
      <c r="A383" s="2"/>
      <c r="B383" s="2" t="s">
        <v>9</v>
      </c>
      <c r="C383" s="4" t="s">
        <v>10</v>
      </c>
      <c r="D383" s="219">
        <v>0</v>
      </c>
      <c r="E383" s="219">
        <v>0</v>
      </c>
      <c r="F383" s="7" t="e">
        <f t="shared" si="12"/>
        <v>#DIV/0!</v>
      </c>
      <c r="G383" s="7">
        <f t="shared" si="13"/>
        <v>0</v>
      </c>
      <c r="H383" s="154"/>
      <c r="I383" s="154"/>
    </row>
    <row r="384" spans="1:9" s="57" customFormat="1" ht="75" customHeight="1" hidden="1">
      <c r="A384" s="2"/>
      <c r="B384" s="2"/>
      <c r="C384" s="4" t="s">
        <v>754</v>
      </c>
      <c r="D384" s="219"/>
      <c r="E384" s="219"/>
      <c r="F384" s="7" t="e">
        <f t="shared" si="12"/>
        <v>#DIV/0!</v>
      </c>
      <c r="G384" s="7">
        <f t="shared" si="13"/>
        <v>0</v>
      </c>
      <c r="H384" s="154"/>
      <c r="I384" s="154"/>
    </row>
    <row r="385" spans="1:9" s="57" customFormat="1" ht="51.75" customHeight="1" hidden="1">
      <c r="A385" s="2"/>
      <c r="B385" s="2"/>
      <c r="C385" s="4" t="s">
        <v>755</v>
      </c>
      <c r="D385" s="219"/>
      <c r="E385" s="219"/>
      <c r="F385" s="7" t="e">
        <f t="shared" si="12"/>
        <v>#DIV/0!</v>
      </c>
      <c r="G385" s="7">
        <f t="shared" si="13"/>
        <v>0</v>
      </c>
      <c r="H385" s="154"/>
      <c r="I385" s="154"/>
    </row>
    <row r="386" spans="1:9" s="57" customFormat="1" ht="60.75" customHeight="1" hidden="1">
      <c r="A386" s="2"/>
      <c r="B386" s="2"/>
      <c r="C386" s="4" t="s">
        <v>756</v>
      </c>
      <c r="D386" s="219"/>
      <c r="E386" s="219"/>
      <c r="F386" s="7" t="e">
        <f t="shared" si="12"/>
        <v>#DIV/0!</v>
      </c>
      <c r="G386" s="7">
        <f t="shared" si="13"/>
        <v>0</v>
      </c>
      <c r="H386" s="154"/>
      <c r="I386" s="154"/>
    </row>
    <row r="387" spans="1:9" s="57" customFormat="1" ht="71.25" customHeight="1" hidden="1">
      <c r="A387" s="2"/>
      <c r="B387" s="2"/>
      <c r="C387" s="4" t="s">
        <v>757</v>
      </c>
      <c r="D387" s="219"/>
      <c r="E387" s="219"/>
      <c r="F387" s="7" t="e">
        <f t="shared" si="12"/>
        <v>#DIV/0!</v>
      </c>
      <c r="G387" s="7">
        <f t="shared" si="13"/>
        <v>0</v>
      </c>
      <c r="H387" s="154"/>
      <c r="I387" s="154"/>
    </row>
    <row r="388" spans="1:9" s="57" customFormat="1" ht="48" customHeight="1" hidden="1">
      <c r="A388" s="2"/>
      <c r="B388" s="2"/>
      <c r="C388" s="4"/>
      <c r="D388" s="219"/>
      <c r="E388" s="219"/>
      <c r="F388" s="7" t="e">
        <f t="shared" si="12"/>
        <v>#DIV/0!</v>
      </c>
      <c r="G388" s="7">
        <f t="shared" si="13"/>
        <v>0</v>
      </c>
      <c r="H388" s="154"/>
      <c r="I388" s="154"/>
    </row>
    <row r="389" spans="1:9" s="57" customFormat="1" ht="13.5" customHeight="1" hidden="1">
      <c r="A389" s="2"/>
      <c r="B389" s="2"/>
      <c r="C389" s="4"/>
      <c r="D389" s="219"/>
      <c r="E389" s="219"/>
      <c r="F389" s="7" t="e">
        <f t="shared" si="12"/>
        <v>#DIV/0!</v>
      </c>
      <c r="G389" s="7">
        <f t="shared" si="13"/>
        <v>0</v>
      </c>
      <c r="H389" s="154"/>
      <c r="I389" s="154"/>
    </row>
    <row r="390" spans="1:9" s="57" customFormat="1" ht="42" customHeight="1" hidden="1">
      <c r="A390" s="2"/>
      <c r="B390" s="2"/>
      <c r="C390" s="4"/>
      <c r="D390" s="219"/>
      <c r="E390" s="219"/>
      <c r="F390" s="7" t="e">
        <f t="shared" si="12"/>
        <v>#DIV/0!</v>
      </c>
      <c r="G390" s="7">
        <f t="shared" si="13"/>
        <v>0</v>
      </c>
      <c r="H390" s="154"/>
      <c r="I390" s="154"/>
    </row>
    <row r="391" spans="1:9" s="57" customFormat="1" ht="57.75" customHeight="1" hidden="1">
      <c r="A391" s="2"/>
      <c r="B391" s="2"/>
      <c r="C391" s="4"/>
      <c r="D391" s="219"/>
      <c r="E391" s="219"/>
      <c r="F391" s="7" t="e">
        <f t="shared" si="12"/>
        <v>#DIV/0!</v>
      </c>
      <c r="G391" s="7">
        <f t="shared" si="13"/>
        <v>0</v>
      </c>
      <c r="H391" s="154"/>
      <c r="I391" s="154"/>
    </row>
    <row r="392" spans="1:9" s="57" customFormat="1" ht="13.5" customHeight="1" hidden="1">
      <c r="A392" s="2"/>
      <c r="B392" s="2"/>
      <c r="C392" s="4"/>
      <c r="D392" s="219"/>
      <c r="E392" s="219"/>
      <c r="F392" s="7" t="e">
        <f t="shared" si="12"/>
        <v>#DIV/0!</v>
      </c>
      <c r="G392" s="7">
        <f t="shared" si="13"/>
        <v>0</v>
      </c>
      <c r="H392" s="154"/>
      <c r="I392" s="154"/>
    </row>
    <row r="393" spans="1:9" s="57" customFormat="1" ht="24.75" customHeight="1">
      <c r="A393" s="2" t="s">
        <v>669</v>
      </c>
      <c r="B393" s="2"/>
      <c r="C393" s="5" t="s">
        <v>670</v>
      </c>
      <c r="D393" s="218">
        <f>D405+D394</f>
        <v>9553.900000000001</v>
      </c>
      <c r="E393" s="218">
        <f>E405+E394</f>
        <v>7601.900000000001</v>
      </c>
      <c r="F393" s="7">
        <f t="shared" si="12"/>
        <v>79.56855315630266</v>
      </c>
      <c r="G393" s="7">
        <f t="shared" si="13"/>
        <v>-1952.000000000001</v>
      </c>
      <c r="H393" s="154"/>
      <c r="I393" s="154"/>
    </row>
    <row r="394" spans="1:9" s="57" customFormat="1" ht="15" customHeight="1">
      <c r="A394" s="2" t="s">
        <v>672</v>
      </c>
      <c r="B394" s="2"/>
      <c r="C394" s="5" t="s">
        <v>671</v>
      </c>
      <c r="D394" s="218">
        <f>D395</f>
        <v>5521.900000000001</v>
      </c>
      <c r="E394" s="218">
        <f>E395</f>
        <v>3589.1000000000004</v>
      </c>
      <c r="F394" s="7">
        <f t="shared" si="12"/>
        <v>64.997555189337</v>
      </c>
      <c r="G394" s="7">
        <f t="shared" si="13"/>
        <v>-1932.8000000000002</v>
      </c>
      <c r="H394" s="154"/>
      <c r="I394" s="154"/>
    </row>
    <row r="395" spans="1:9" s="57" customFormat="1" ht="15.75" customHeight="1">
      <c r="A395" s="2" t="s">
        <v>678</v>
      </c>
      <c r="B395" s="2"/>
      <c r="C395" s="4" t="s">
        <v>679</v>
      </c>
      <c r="D395" s="219">
        <f>D398+D401+D396</f>
        <v>5521.900000000001</v>
      </c>
      <c r="E395" s="219">
        <f>E398+E401+E396</f>
        <v>3589.1000000000004</v>
      </c>
      <c r="F395" s="8">
        <f t="shared" si="12"/>
        <v>64.997555189337</v>
      </c>
      <c r="G395" s="8">
        <f t="shared" si="13"/>
        <v>-1932.8000000000002</v>
      </c>
      <c r="H395" s="154"/>
      <c r="I395" s="154"/>
    </row>
    <row r="396" spans="1:9" s="57" customFormat="1" ht="24.75" customHeight="1">
      <c r="A396" s="2" t="s">
        <v>771</v>
      </c>
      <c r="B396" s="2"/>
      <c r="C396" s="4" t="s">
        <v>681</v>
      </c>
      <c r="D396" s="219">
        <f>D397</f>
        <v>191.3</v>
      </c>
      <c r="E396" s="219">
        <f>E397</f>
        <v>191.3</v>
      </c>
      <c r="F396" s="8">
        <f t="shared" si="12"/>
        <v>100</v>
      </c>
      <c r="G396" s="8">
        <f t="shared" si="13"/>
        <v>0</v>
      </c>
      <c r="H396" s="154"/>
      <c r="I396" s="154"/>
    </row>
    <row r="397" spans="1:9" s="57" customFormat="1" ht="15.75" customHeight="1">
      <c r="A397" s="2"/>
      <c r="B397" s="2" t="s">
        <v>8</v>
      </c>
      <c r="C397" s="4" t="s">
        <v>25</v>
      </c>
      <c r="D397" s="219">
        <v>191.3</v>
      </c>
      <c r="E397" s="219">
        <v>191.3</v>
      </c>
      <c r="F397" s="8">
        <f t="shared" si="12"/>
        <v>100</v>
      </c>
      <c r="G397" s="8">
        <f t="shared" si="13"/>
        <v>0</v>
      </c>
      <c r="H397" s="154"/>
      <c r="I397" s="154"/>
    </row>
    <row r="398" spans="1:9" s="57" customFormat="1" ht="25.5" customHeight="1">
      <c r="A398" s="2" t="s">
        <v>680</v>
      </c>
      <c r="B398" s="2"/>
      <c r="C398" s="4" t="s">
        <v>677</v>
      </c>
      <c r="D398" s="219">
        <f>D399</f>
        <v>3415.8</v>
      </c>
      <c r="E398" s="219">
        <f>E399</f>
        <v>3397.8</v>
      </c>
      <c r="F398" s="8">
        <f t="shared" si="12"/>
        <v>99.4730370630599</v>
      </c>
      <c r="G398" s="8">
        <f t="shared" si="13"/>
        <v>-18</v>
      </c>
      <c r="H398" s="154"/>
      <c r="I398" s="154"/>
    </row>
    <row r="399" spans="1:9" s="57" customFormat="1" ht="17.25" customHeight="1">
      <c r="A399" s="2"/>
      <c r="B399" s="2" t="s">
        <v>8</v>
      </c>
      <c r="C399" s="4" t="s">
        <v>25</v>
      </c>
      <c r="D399" s="219">
        <f>D400</f>
        <v>3415.8</v>
      </c>
      <c r="E399" s="219">
        <f>E400</f>
        <v>3397.8</v>
      </c>
      <c r="F399" s="8">
        <f t="shared" si="12"/>
        <v>99.4730370630599</v>
      </c>
      <c r="G399" s="8">
        <f t="shared" si="13"/>
        <v>-18</v>
      </c>
      <c r="H399" s="154"/>
      <c r="I399" s="154"/>
    </row>
    <row r="400" spans="1:9" s="57" customFormat="1" ht="24.75" customHeight="1">
      <c r="A400" s="2"/>
      <c r="B400" s="2"/>
      <c r="C400" s="4" t="s">
        <v>681</v>
      </c>
      <c r="D400" s="219">
        <v>3415.8</v>
      </c>
      <c r="E400" s="219">
        <v>3397.8</v>
      </c>
      <c r="F400" s="8">
        <f t="shared" si="12"/>
        <v>99.4730370630599</v>
      </c>
      <c r="G400" s="8">
        <f t="shared" si="13"/>
        <v>-18</v>
      </c>
      <c r="H400" s="154"/>
      <c r="I400" s="154"/>
    </row>
    <row r="401" spans="1:9" s="57" customFormat="1" ht="26.25" customHeight="1">
      <c r="A401" s="2" t="s">
        <v>682</v>
      </c>
      <c r="B401" s="2"/>
      <c r="C401" s="4" t="s">
        <v>683</v>
      </c>
      <c r="D401" s="219">
        <f aca="true" t="shared" si="14" ref="D401:E403">D402</f>
        <v>1914.8</v>
      </c>
      <c r="E401" s="219">
        <f t="shared" si="14"/>
        <v>0</v>
      </c>
      <c r="F401" s="8">
        <f t="shared" si="12"/>
        <v>0</v>
      </c>
      <c r="G401" s="8">
        <f t="shared" si="13"/>
        <v>-1914.8</v>
      </c>
      <c r="H401" s="154"/>
      <c r="I401" s="154"/>
    </row>
    <row r="402" spans="1:9" s="57" customFormat="1" ht="23.25" customHeight="1">
      <c r="A402" s="2" t="s">
        <v>684</v>
      </c>
      <c r="B402" s="2"/>
      <c r="C402" s="4" t="s">
        <v>677</v>
      </c>
      <c r="D402" s="219">
        <f t="shared" si="14"/>
        <v>1914.8</v>
      </c>
      <c r="E402" s="219">
        <f t="shared" si="14"/>
        <v>0</v>
      </c>
      <c r="F402" s="8">
        <f t="shared" si="12"/>
        <v>0</v>
      </c>
      <c r="G402" s="8">
        <f t="shared" si="13"/>
        <v>-1914.8</v>
      </c>
      <c r="H402" s="154"/>
      <c r="I402" s="154"/>
    </row>
    <row r="403" spans="1:9" s="57" customFormat="1" ht="15.75" customHeight="1">
      <c r="A403" s="2"/>
      <c r="B403" s="2" t="s">
        <v>8</v>
      </c>
      <c r="C403" s="4" t="s">
        <v>25</v>
      </c>
      <c r="D403" s="219">
        <f t="shared" si="14"/>
        <v>1914.8</v>
      </c>
      <c r="E403" s="219">
        <f t="shared" si="14"/>
        <v>0</v>
      </c>
      <c r="F403" s="8">
        <f t="shared" si="12"/>
        <v>0</v>
      </c>
      <c r="G403" s="8">
        <f t="shared" si="13"/>
        <v>-1914.8</v>
      </c>
      <c r="H403" s="154"/>
      <c r="I403" s="154"/>
    </row>
    <row r="404" spans="1:9" s="57" customFormat="1" ht="24.75" customHeight="1">
      <c r="A404" s="2"/>
      <c r="B404" s="2"/>
      <c r="C404" s="4" t="s">
        <v>685</v>
      </c>
      <c r="D404" s="219">
        <v>1914.8</v>
      </c>
      <c r="E404" s="219">
        <v>0</v>
      </c>
      <c r="F404" s="8">
        <f t="shared" si="12"/>
        <v>0</v>
      </c>
      <c r="G404" s="8">
        <f t="shared" si="13"/>
        <v>-1914.8</v>
      </c>
      <c r="H404" s="154"/>
      <c r="I404" s="154"/>
    </row>
    <row r="405" spans="1:9" s="57" customFormat="1" ht="26.25" customHeight="1">
      <c r="A405" s="2" t="s">
        <v>673</v>
      </c>
      <c r="B405" s="2"/>
      <c r="C405" s="5" t="s">
        <v>674</v>
      </c>
      <c r="D405" s="218">
        <f>D406</f>
        <v>4032</v>
      </c>
      <c r="E405" s="218">
        <f>E406</f>
        <v>4012.8</v>
      </c>
      <c r="F405" s="7">
        <f t="shared" si="12"/>
        <v>99.52380952380952</v>
      </c>
      <c r="G405" s="7">
        <f t="shared" si="13"/>
        <v>-19.199999999999818</v>
      </c>
      <c r="H405" s="154"/>
      <c r="I405" s="154"/>
    </row>
    <row r="406" spans="1:9" s="57" customFormat="1" ht="15.75" customHeight="1">
      <c r="A406" s="2" t="s">
        <v>675</v>
      </c>
      <c r="B406" s="2"/>
      <c r="C406" s="4" t="s">
        <v>733</v>
      </c>
      <c r="D406" s="219">
        <f>D409+D407</f>
        <v>4032</v>
      </c>
      <c r="E406" s="219">
        <f>E409+E407</f>
        <v>4012.8</v>
      </c>
      <c r="F406" s="8">
        <f t="shared" si="12"/>
        <v>99.52380952380952</v>
      </c>
      <c r="G406" s="8">
        <f t="shared" si="13"/>
        <v>-19.199999999999818</v>
      </c>
      <c r="H406" s="154"/>
      <c r="I406" s="154"/>
    </row>
    <row r="407" spans="1:9" s="57" customFormat="1" ht="15.75" customHeight="1">
      <c r="A407" s="2" t="s">
        <v>749</v>
      </c>
      <c r="B407" s="2"/>
      <c r="C407" s="4" t="s">
        <v>720</v>
      </c>
      <c r="D407" s="219">
        <f>D408</f>
        <v>213.1</v>
      </c>
      <c r="E407" s="219">
        <f>E408</f>
        <v>213</v>
      </c>
      <c r="F407" s="8">
        <f t="shared" si="12"/>
        <v>99.9530736743313</v>
      </c>
      <c r="G407" s="8">
        <f t="shared" si="13"/>
        <v>-0.09999999999999432</v>
      </c>
      <c r="H407" s="154"/>
      <c r="I407" s="154"/>
    </row>
    <row r="408" spans="1:9" s="57" customFormat="1" ht="15.75" customHeight="1">
      <c r="A408" s="2"/>
      <c r="B408" s="2" t="s">
        <v>8</v>
      </c>
      <c r="C408" s="4" t="s">
        <v>25</v>
      </c>
      <c r="D408" s="219">
        <v>213.1</v>
      </c>
      <c r="E408" s="219">
        <v>213</v>
      </c>
      <c r="F408" s="8">
        <f t="shared" si="12"/>
        <v>99.9530736743313</v>
      </c>
      <c r="G408" s="8">
        <f t="shared" si="13"/>
        <v>-0.09999999999999432</v>
      </c>
      <c r="H408" s="154"/>
      <c r="I408" s="154"/>
    </row>
    <row r="409" spans="1:9" s="57" customFormat="1" ht="24" customHeight="1">
      <c r="A409" s="2" t="s">
        <v>676</v>
      </c>
      <c r="B409" s="2"/>
      <c r="C409" s="4" t="s">
        <v>677</v>
      </c>
      <c r="D409" s="219">
        <f>D410</f>
        <v>3818.9</v>
      </c>
      <c r="E409" s="219">
        <f>E410</f>
        <v>3799.8</v>
      </c>
      <c r="F409" s="8">
        <f t="shared" si="12"/>
        <v>99.49985597947052</v>
      </c>
      <c r="G409" s="8">
        <f t="shared" si="13"/>
        <v>-19.09999999999991</v>
      </c>
      <c r="H409" s="154"/>
      <c r="I409" s="154"/>
    </row>
    <row r="410" spans="1:9" s="57" customFormat="1" ht="16.5" customHeight="1">
      <c r="A410" s="2"/>
      <c r="B410" s="2" t="s">
        <v>8</v>
      </c>
      <c r="C410" s="4" t="s">
        <v>25</v>
      </c>
      <c r="D410" s="219">
        <f>D411</f>
        <v>3818.9</v>
      </c>
      <c r="E410" s="219">
        <f>E411</f>
        <v>3799.8</v>
      </c>
      <c r="F410" s="8">
        <f t="shared" si="12"/>
        <v>99.49985597947052</v>
      </c>
      <c r="G410" s="8">
        <f t="shared" si="13"/>
        <v>-19.09999999999991</v>
      </c>
      <c r="H410" s="154"/>
      <c r="I410" s="154"/>
    </row>
    <row r="411" spans="1:9" s="57" customFormat="1" ht="16.5" customHeight="1">
      <c r="A411" s="2"/>
      <c r="B411" s="2"/>
      <c r="C411" s="4" t="s">
        <v>720</v>
      </c>
      <c r="D411" s="219">
        <v>3818.9</v>
      </c>
      <c r="E411" s="219">
        <v>3799.8</v>
      </c>
      <c r="F411" s="8">
        <f t="shared" si="12"/>
        <v>99.49985597947052</v>
      </c>
      <c r="G411" s="8">
        <f t="shared" si="13"/>
        <v>-19.09999999999991</v>
      </c>
      <c r="H411" s="154"/>
      <c r="I411" s="154"/>
    </row>
    <row r="412" spans="1:9" s="19" customFormat="1" ht="16.5" customHeight="1">
      <c r="A412" s="158" t="s">
        <v>533</v>
      </c>
      <c r="B412" s="3"/>
      <c r="C412" s="24" t="s">
        <v>15</v>
      </c>
      <c r="D412" s="218">
        <f>D413+D424+D466</f>
        <v>13632.300000000001</v>
      </c>
      <c r="E412" s="218">
        <f>E413+E424+E466</f>
        <v>13039.7</v>
      </c>
      <c r="F412" s="7">
        <f t="shared" si="12"/>
        <v>95.65297125209979</v>
      </c>
      <c r="G412" s="7">
        <f t="shared" si="13"/>
        <v>-592.6000000000004</v>
      </c>
      <c r="H412" s="153"/>
      <c r="I412" s="153"/>
    </row>
    <row r="413" spans="1:9" s="57" customFormat="1" ht="24" customHeight="1">
      <c r="A413" s="25" t="s">
        <v>534</v>
      </c>
      <c r="B413" s="14"/>
      <c r="C413" s="29" t="s">
        <v>22</v>
      </c>
      <c r="D413" s="218">
        <f>D414+D416+D418+D422</f>
        <v>9787.6</v>
      </c>
      <c r="E413" s="218">
        <f>E414+E416+E418+E422</f>
        <v>9783.6</v>
      </c>
      <c r="F413" s="7">
        <f t="shared" si="12"/>
        <v>99.95913196289182</v>
      </c>
      <c r="G413" s="7">
        <f t="shared" si="13"/>
        <v>-4</v>
      </c>
      <c r="H413" s="154"/>
      <c r="I413" s="154"/>
    </row>
    <row r="414" spans="1:9" s="57" customFormat="1" ht="16.5" customHeight="1">
      <c r="A414" s="25" t="s">
        <v>535</v>
      </c>
      <c r="B414" s="14"/>
      <c r="C414" s="15" t="s">
        <v>4</v>
      </c>
      <c r="D414" s="219">
        <f>D415</f>
        <v>695.7</v>
      </c>
      <c r="E414" s="219">
        <f>E415</f>
        <v>695.6</v>
      </c>
      <c r="F414" s="8">
        <f t="shared" si="12"/>
        <v>99.98562598821331</v>
      </c>
      <c r="G414" s="8">
        <f t="shared" si="13"/>
        <v>-0.10000000000002274</v>
      </c>
      <c r="H414" s="154"/>
      <c r="I414" s="154"/>
    </row>
    <row r="415" spans="1:9" s="57" customFormat="1" ht="34.5" customHeight="1">
      <c r="A415" s="25"/>
      <c r="B415" s="17" t="s">
        <v>7</v>
      </c>
      <c r="C415" s="15" t="s">
        <v>23</v>
      </c>
      <c r="D415" s="219">
        <v>695.7</v>
      </c>
      <c r="E415" s="219">
        <v>695.6</v>
      </c>
      <c r="F415" s="8">
        <f t="shared" si="12"/>
        <v>99.98562598821331</v>
      </c>
      <c r="G415" s="8">
        <f t="shared" si="13"/>
        <v>-0.10000000000002274</v>
      </c>
      <c r="H415" s="154"/>
      <c r="I415" s="154"/>
    </row>
    <row r="416" spans="1:9" s="57" customFormat="1" ht="15.75" customHeight="1">
      <c r="A416" s="25" t="s">
        <v>536</v>
      </c>
      <c r="B416" s="14"/>
      <c r="C416" s="15" t="s">
        <v>24</v>
      </c>
      <c r="D416" s="219">
        <f>D417</f>
        <v>207.8</v>
      </c>
      <c r="E416" s="219">
        <f>E417</f>
        <v>207.8</v>
      </c>
      <c r="F416" s="8">
        <f t="shared" si="12"/>
        <v>100</v>
      </c>
      <c r="G416" s="8">
        <f t="shared" si="13"/>
        <v>0</v>
      </c>
      <c r="H416" s="154"/>
      <c r="I416" s="154"/>
    </row>
    <row r="417" spans="1:9" s="57" customFormat="1" ht="33.75" customHeight="1">
      <c r="A417" s="25"/>
      <c r="B417" s="17" t="s">
        <v>7</v>
      </c>
      <c r="C417" s="15" t="s">
        <v>23</v>
      </c>
      <c r="D417" s="219">
        <v>207.8</v>
      </c>
      <c r="E417" s="219">
        <v>207.8</v>
      </c>
      <c r="F417" s="8">
        <f t="shared" si="12"/>
        <v>100</v>
      </c>
      <c r="G417" s="8">
        <f t="shared" si="13"/>
        <v>0</v>
      </c>
      <c r="H417" s="154"/>
      <c r="I417" s="154"/>
    </row>
    <row r="418" spans="1:9" s="57" customFormat="1" ht="15.75" customHeight="1">
      <c r="A418" s="25" t="s">
        <v>537</v>
      </c>
      <c r="B418" s="14"/>
      <c r="C418" s="15" t="s">
        <v>538</v>
      </c>
      <c r="D418" s="219">
        <f>D419+D420+D421</f>
        <v>8768.1</v>
      </c>
      <c r="E418" s="219">
        <f>E419+E420+E421</f>
        <v>8764.2</v>
      </c>
      <c r="F418" s="8">
        <f t="shared" si="12"/>
        <v>99.95552058028537</v>
      </c>
      <c r="G418" s="8">
        <f t="shared" si="13"/>
        <v>-3.899999999999636</v>
      </c>
      <c r="H418" s="154"/>
      <c r="I418" s="154"/>
    </row>
    <row r="419" spans="1:9" s="57" customFormat="1" ht="33.75" customHeight="1">
      <c r="A419" s="26"/>
      <c r="B419" s="17" t="s">
        <v>7</v>
      </c>
      <c r="C419" s="15" t="s">
        <v>23</v>
      </c>
      <c r="D419" s="219">
        <f>7048.3+385.1</f>
        <v>7433.400000000001</v>
      </c>
      <c r="E419" s="219">
        <f>7048.3+384.7</f>
        <v>7433</v>
      </c>
      <c r="F419" s="8">
        <f t="shared" si="12"/>
        <v>99.99461888234185</v>
      </c>
      <c r="G419" s="8">
        <f t="shared" si="13"/>
        <v>-0.4000000000005457</v>
      </c>
      <c r="H419" s="154"/>
      <c r="I419" s="129"/>
    </row>
    <row r="420" spans="1:9" s="57" customFormat="1" ht="14.25" customHeight="1">
      <c r="A420" s="26"/>
      <c r="B420" s="17" t="s">
        <v>8</v>
      </c>
      <c r="C420" s="16" t="s">
        <v>25</v>
      </c>
      <c r="D420" s="219">
        <f>1275.5+41.1</f>
        <v>1316.6</v>
      </c>
      <c r="E420" s="219">
        <f>1272.2+41</f>
        <v>1313.2</v>
      </c>
      <c r="F420" s="8">
        <f t="shared" si="12"/>
        <v>99.74175907640894</v>
      </c>
      <c r="G420" s="8">
        <f t="shared" si="13"/>
        <v>-3.3999999999998636</v>
      </c>
      <c r="H420" s="154"/>
      <c r="I420" s="129"/>
    </row>
    <row r="421" spans="1:9" s="57" customFormat="1" ht="16.5" customHeight="1">
      <c r="A421" s="26"/>
      <c r="B421" s="17" t="s">
        <v>9</v>
      </c>
      <c r="C421" s="15" t="s">
        <v>10</v>
      </c>
      <c r="D421" s="219">
        <v>18.1</v>
      </c>
      <c r="E421" s="219">
        <v>18</v>
      </c>
      <c r="F421" s="8">
        <f t="shared" si="12"/>
        <v>99.44751381215468</v>
      </c>
      <c r="G421" s="8">
        <f t="shared" si="13"/>
        <v>-0.10000000000000142</v>
      </c>
      <c r="H421" s="154"/>
      <c r="I421" s="129"/>
    </row>
    <row r="422" spans="1:9" s="57" customFormat="1" ht="52.5" customHeight="1">
      <c r="A422" s="17" t="s">
        <v>539</v>
      </c>
      <c r="B422" s="14"/>
      <c r="C422" s="15" t="s">
        <v>26</v>
      </c>
      <c r="D422" s="219">
        <f>D423</f>
        <v>116</v>
      </c>
      <c r="E422" s="219">
        <f>E423</f>
        <v>116</v>
      </c>
      <c r="F422" s="8">
        <f t="shared" si="12"/>
        <v>100</v>
      </c>
      <c r="G422" s="8">
        <f t="shared" si="13"/>
        <v>0</v>
      </c>
      <c r="H422" s="154"/>
      <c r="I422" s="129"/>
    </row>
    <row r="423" spans="1:9" s="57" customFormat="1" ht="15" customHeight="1">
      <c r="A423" s="26"/>
      <c r="B423" s="17" t="s">
        <v>27</v>
      </c>
      <c r="C423" s="15" t="s">
        <v>1</v>
      </c>
      <c r="D423" s="219">
        <f>114+2</f>
        <v>116</v>
      </c>
      <c r="E423" s="219">
        <f>114+2</f>
        <v>116</v>
      </c>
      <c r="F423" s="8">
        <f t="shared" si="12"/>
        <v>100</v>
      </c>
      <c r="G423" s="8">
        <f t="shared" si="13"/>
        <v>0</v>
      </c>
      <c r="H423" s="154"/>
      <c r="I423" s="129"/>
    </row>
    <row r="424" spans="1:9" s="57" customFormat="1" ht="22.5" customHeight="1">
      <c r="A424" s="17" t="s">
        <v>540</v>
      </c>
      <c r="B424" s="17"/>
      <c r="C424" s="29" t="s">
        <v>28</v>
      </c>
      <c r="D424" s="218">
        <f>D425+D429+D431+D433+D435+D437+D441+D443+D445+D447+D449+D451+D453+D454+D462+D464+D439</f>
        <v>3080.1</v>
      </c>
      <c r="E424" s="218">
        <f>E425+E429+E431+E433+E435+E437+E441+E443+E445+E447+E449+E451+E453+E454+E462+E464+E439</f>
        <v>3080</v>
      </c>
      <c r="F424" s="7">
        <f t="shared" si="12"/>
        <v>99.99675335216389</v>
      </c>
      <c r="G424" s="7">
        <f t="shared" si="13"/>
        <v>-0.09999999999990905</v>
      </c>
      <c r="H424" s="154"/>
      <c r="I424" s="129"/>
    </row>
    <row r="425" spans="1:9" s="57" customFormat="1" ht="16.5" customHeight="1">
      <c r="A425" s="25" t="s">
        <v>541</v>
      </c>
      <c r="B425" s="14"/>
      <c r="C425" s="15" t="s">
        <v>5</v>
      </c>
      <c r="D425" s="219">
        <f>D427+D426+D428</f>
        <v>73.39999999999999</v>
      </c>
      <c r="E425" s="219">
        <f>E427+E426+E428</f>
        <v>73.3</v>
      </c>
      <c r="F425" s="8">
        <f t="shared" si="12"/>
        <v>99.86376021798365</v>
      </c>
      <c r="G425" s="8">
        <f t="shared" si="13"/>
        <v>-0.09999999999999432</v>
      </c>
      <c r="H425" s="154"/>
      <c r="I425" s="129"/>
    </row>
    <row r="426" spans="1:9" s="57" customFormat="1" ht="15" customHeight="1">
      <c r="A426" s="25"/>
      <c r="B426" s="2" t="s">
        <v>8</v>
      </c>
      <c r="C426" s="16" t="s">
        <v>25</v>
      </c>
      <c r="D426" s="219">
        <v>59.3</v>
      </c>
      <c r="E426" s="219">
        <v>59.3</v>
      </c>
      <c r="F426" s="8">
        <f t="shared" si="12"/>
        <v>100</v>
      </c>
      <c r="G426" s="8">
        <f t="shared" si="13"/>
        <v>0</v>
      </c>
      <c r="H426" s="154"/>
      <c r="I426" s="129"/>
    </row>
    <row r="427" spans="1:9" s="57" customFormat="1" ht="12.75" customHeight="1">
      <c r="A427" s="26"/>
      <c r="B427" s="17" t="s">
        <v>11</v>
      </c>
      <c r="C427" s="16" t="s">
        <v>12</v>
      </c>
      <c r="D427" s="219">
        <v>14</v>
      </c>
      <c r="E427" s="219">
        <v>14</v>
      </c>
      <c r="F427" s="8">
        <f t="shared" si="12"/>
        <v>100</v>
      </c>
      <c r="G427" s="8">
        <f t="shared" si="13"/>
        <v>0</v>
      </c>
      <c r="H427" s="154"/>
      <c r="I427" s="129"/>
    </row>
    <row r="428" spans="1:9" s="19" customFormat="1" ht="11.25" customHeight="1">
      <c r="A428" s="27"/>
      <c r="B428" s="2" t="s">
        <v>9</v>
      </c>
      <c r="C428" s="4" t="s">
        <v>10</v>
      </c>
      <c r="D428" s="219">
        <v>0.1</v>
      </c>
      <c r="E428" s="219">
        <v>0</v>
      </c>
      <c r="F428" s="8">
        <f t="shared" si="12"/>
        <v>0</v>
      </c>
      <c r="G428" s="8">
        <f t="shared" si="13"/>
        <v>-0.1</v>
      </c>
      <c r="H428" s="153"/>
      <c r="I428" s="132"/>
    </row>
    <row r="429" spans="1:9" s="57" customFormat="1" ht="24.75" customHeight="1">
      <c r="A429" s="25" t="s">
        <v>542</v>
      </c>
      <c r="B429" s="14"/>
      <c r="C429" s="15" t="s">
        <v>29</v>
      </c>
      <c r="D429" s="219">
        <f>SUM(D430)</f>
        <v>90</v>
      </c>
      <c r="E429" s="219">
        <f>SUM(E430)</f>
        <v>90</v>
      </c>
      <c r="F429" s="8">
        <f t="shared" si="12"/>
        <v>100</v>
      </c>
      <c r="G429" s="8">
        <f t="shared" si="13"/>
        <v>0</v>
      </c>
      <c r="H429" s="154"/>
      <c r="I429" s="129"/>
    </row>
    <row r="430" spans="1:9" s="57" customFormat="1" ht="16.5" customHeight="1">
      <c r="A430" s="26"/>
      <c r="B430" s="17" t="s">
        <v>9</v>
      </c>
      <c r="C430" s="15" t="s">
        <v>10</v>
      </c>
      <c r="D430" s="219">
        <v>90</v>
      </c>
      <c r="E430" s="219">
        <v>90</v>
      </c>
      <c r="F430" s="8">
        <f t="shared" si="12"/>
        <v>100</v>
      </c>
      <c r="G430" s="8">
        <f t="shared" si="13"/>
        <v>0</v>
      </c>
      <c r="H430" s="154"/>
      <c r="I430" s="129"/>
    </row>
    <row r="431" spans="1:10" s="57" customFormat="1" ht="24" customHeight="1">
      <c r="A431" s="25" t="s">
        <v>543</v>
      </c>
      <c r="B431" s="14"/>
      <c r="C431" s="15" t="s">
        <v>6</v>
      </c>
      <c r="D431" s="219">
        <f>SUM(D432)</f>
        <v>238</v>
      </c>
      <c r="E431" s="219">
        <f>E432</f>
        <v>238</v>
      </c>
      <c r="F431" s="8">
        <f t="shared" si="12"/>
        <v>100</v>
      </c>
      <c r="G431" s="8">
        <f t="shared" si="13"/>
        <v>0</v>
      </c>
      <c r="H431" s="154"/>
      <c r="I431" s="129"/>
      <c r="J431" s="155"/>
    </row>
    <row r="432" spans="1:9" s="57" customFormat="1" ht="15" customHeight="1">
      <c r="A432" s="26"/>
      <c r="B432" s="17" t="s">
        <v>8</v>
      </c>
      <c r="C432" s="16" t="s">
        <v>25</v>
      </c>
      <c r="D432" s="219">
        <v>238</v>
      </c>
      <c r="E432" s="219">
        <v>238</v>
      </c>
      <c r="F432" s="8">
        <f t="shared" si="12"/>
        <v>100</v>
      </c>
      <c r="G432" s="8">
        <f t="shared" si="13"/>
        <v>0</v>
      </c>
      <c r="H432" s="154"/>
      <c r="I432" s="129"/>
    </row>
    <row r="433" spans="1:9" s="57" customFormat="1" ht="24.75" customHeight="1">
      <c r="A433" s="27" t="s">
        <v>544</v>
      </c>
      <c r="B433" s="17"/>
      <c r="C433" s="4" t="s">
        <v>50</v>
      </c>
      <c r="D433" s="219">
        <f>SUM(D434)</f>
        <v>120</v>
      </c>
      <c r="E433" s="219">
        <f>SUM(E434)</f>
        <v>120</v>
      </c>
      <c r="F433" s="8">
        <f t="shared" si="12"/>
        <v>100</v>
      </c>
      <c r="G433" s="8">
        <f t="shared" si="13"/>
        <v>0</v>
      </c>
      <c r="H433" s="154"/>
      <c r="I433" s="129"/>
    </row>
    <row r="434" spans="1:9" s="57" customFormat="1" ht="15.75" customHeight="1">
      <c r="A434" s="26"/>
      <c r="B434" s="17" t="s">
        <v>8</v>
      </c>
      <c r="C434" s="16" t="s">
        <v>25</v>
      </c>
      <c r="D434" s="219">
        <v>120</v>
      </c>
      <c r="E434" s="219">
        <v>120</v>
      </c>
      <c r="F434" s="8">
        <f t="shared" si="12"/>
        <v>100</v>
      </c>
      <c r="G434" s="8">
        <f t="shared" si="13"/>
        <v>0</v>
      </c>
      <c r="H434" s="154"/>
      <c r="I434" s="129"/>
    </row>
    <row r="435" spans="1:9" s="57" customFormat="1" ht="16.5" customHeight="1" hidden="1">
      <c r="A435" s="2" t="s">
        <v>545</v>
      </c>
      <c r="B435" s="1"/>
      <c r="C435" s="128"/>
      <c r="D435" s="219">
        <f>D436</f>
        <v>0</v>
      </c>
      <c r="E435" s="219">
        <f>E436</f>
        <v>0</v>
      </c>
      <c r="F435" s="8" t="e">
        <f t="shared" si="12"/>
        <v>#DIV/0!</v>
      </c>
      <c r="G435" s="8">
        <f t="shared" si="13"/>
        <v>0</v>
      </c>
      <c r="H435" s="154"/>
      <c r="I435" s="129"/>
    </row>
    <row r="436" spans="1:9" s="57" customFormat="1" ht="12" customHeight="1" hidden="1">
      <c r="A436" s="2"/>
      <c r="B436" s="17" t="s">
        <v>8</v>
      </c>
      <c r="C436" s="16" t="s">
        <v>25</v>
      </c>
      <c r="D436" s="219">
        <v>0</v>
      </c>
      <c r="E436" s="219">
        <v>0</v>
      </c>
      <c r="F436" s="8" t="e">
        <f t="shared" si="12"/>
        <v>#DIV/0!</v>
      </c>
      <c r="G436" s="8">
        <f t="shared" si="13"/>
        <v>0</v>
      </c>
      <c r="H436" s="154"/>
      <c r="I436" s="129"/>
    </row>
    <row r="437" spans="1:9" s="57" customFormat="1" ht="12.75" customHeight="1">
      <c r="A437" s="2" t="s">
        <v>546</v>
      </c>
      <c r="B437" s="2"/>
      <c r="C437" s="4" t="s">
        <v>734</v>
      </c>
      <c r="D437" s="219">
        <f>D438</f>
        <v>11.5</v>
      </c>
      <c r="E437" s="219">
        <f>E438</f>
        <v>11.5</v>
      </c>
      <c r="F437" s="8">
        <f t="shared" si="12"/>
        <v>100</v>
      </c>
      <c r="G437" s="8">
        <f t="shared" si="13"/>
        <v>0</v>
      </c>
      <c r="H437" s="154"/>
      <c r="I437" s="129"/>
    </row>
    <row r="438" spans="1:9" s="57" customFormat="1" ht="12.75" customHeight="1">
      <c r="A438" s="2"/>
      <c r="B438" s="2" t="s">
        <v>27</v>
      </c>
      <c r="C438" s="4" t="s">
        <v>1</v>
      </c>
      <c r="D438" s="219">
        <v>11.5</v>
      </c>
      <c r="E438" s="219">
        <v>11.5</v>
      </c>
      <c r="F438" s="8">
        <f t="shared" si="12"/>
        <v>100</v>
      </c>
      <c r="G438" s="8">
        <f t="shared" si="13"/>
        <v>0</v>
      </c>
      <c r="H438" s="154"/>
      <c r="I438" s="129"/>
    </row>
    <row r="439" spans="1:9" s="57" customFormat="1" ht="12.75" customHeight="1">
      <c r="A439" s="2" t="s">
        <v>779</v>
      </c>
      <c r="B439" s="2"/>
      <c r="C439" s="4" t="s">
        <v>812</v>
      </c>
      <c r="D439" s="219">
        <f>D440</f>
        <v>1071</v>
      </c>
      <c r="E439" s="219">
        <f>E440</f>
        <v>1071</v>
      </c>
      <c r="F439" s="8">
        <f t="shared" si="12"/>
        <v>100</v>
      </c>
      <c r="G439" s="8">
        <f t="shared" si="13"/>
        <v>0</v>
      </c>
      <c r="H439" s="154"/>
      <c r="I439" s="129"/>
    </row>
    <row r="440" spans="1:9" s="57" customFormat="1" ht="12.75" customHeight="1">
      <c r="A440" s="2"/>
      <c r="B440" s="2" t="s">
        <v>8</v>
      </c>
      <c r="C440" s="4" t="s">
        <v>25</v>
      </c>
      <c r="D440" s="219">
        <v>1071</v>
      </c>
      <c r="E440" s="219">
        <v>1071</v>
      </c>
      <c r="F440" s="8">
        <f t="shared" si="12"/>
        <v>100</v>
      </c>
      <c r="G440" s="8">
        <f t="shared" si="13"/>
        <v>0</v>
      </c>
      <c r="H440" s="154"/>
      <c r="I440" s="129"/>
    </row>
    <row r="441" spans="1:9" s="57" customFormat="1" ht="15.75" customHeight="1">
      <c r="A441" s="27" t="s">
        <v>547</v>
      </c>
      <c r="B441" s="2"/>
      <c r="C441" s="4" t="s">
        <v>42</v>
      </c>
      <c r="D441" s="219">
        <f>D442</f>
        <v>259.5</v>
      </c>
      <c r="E441" s="219">
        <f>E442</f>
        <v>259.5</v>
      </c>
      <c r="F441" s="8">
        <f t="shared" si="12"/>
        <v>100</v>
      </c>
      <c r="G441" s="8">
        <f t="shared" si="13"/>
        <v>0</v>
      </c>
      <c r="H441" s="154"/>
      <c r="I441" s="129"/>
    </row>
    <row r="442" spans="1:9" s="57" customFormat="1" ht="15" customHeight="1">
      <c r="A442" s="27"/>
      <c r="B442" s="17" t="s">
        <v>8</v>
      </c>
      <c r="C442" s="16" t="s">
        <v>25</v>
      </c>
      <c r="D442" s="219">
        <v>259.5</v>
      </c>
      <c r="E442" s="219">
        <v>259.5</v>
      </c>
      <c r="F442" s="8">
        <f t="shared" si="12"/>
        <v>100</v>
      </c>
      <c r="G442" s="8">
        <f t="shared" si="13"/>
        <v>0</v>
      </c>
      <c r="H442" s="154"/>
      <c r="I442" s="129"/>
    </row>
    <row r="443" spans="1:9" s="57" customFormat="1" ht="12.75" customHeight="1" hidden="1">
      <c r="A443" s="2" t="s">
        <v>548</v>
      </c>
      <c r="B443" s="17"/>
      <c r="C443" s="16" t="s">
        <v>735</v>
      </c>
      <c r="D443" s="219">
        <f>D444</f>
        <v>0</v>
      </c>
      <c r="E443" s="219">
        <f>E444</f>
        <v>0</v>
      </c>
      <c r="F443" s="8" t="e">
        <f t="shared" si="12"/>
        <v>#DIV/0!</v>
      </c>
      <c r="G443" s="8">
        <f t="shared" si="13"/>
        <v>0</v>
      </c>
      <c r="H443" s="154"/>
      <c r="I443" s="129"/>
    </row>
    <row r="444" spans="1:9" s="57" customFormat="1" ht="12.75" customHeight="1" hidden="1">
      <c r="A444" s="2"/>
      <c r="B444" s="17" t="s">
        <v>8</v>
      </c>
      <c r="C444" s="16" t="s">
        <v>25</v>
      </c>
      <c r="D444" s="219">
        <v>0</v>
      </c>
      <c r="E444" s="219">
        <v>0</v>
      </c>
      <c r="F444" s="8" t="e">
        <f t="shared" si="12"/>
        <v>#DIV/0!</v>
      </c>
      <c r="G444" s="8">
        <f t="shared" si="13"/>
        <v>0</v>
      </c>
      <c r="H444" s="154"/>
      <c r="I444" s="129"/>
    </row>
    <row r="445" spans="1:9" s="57" customFormat="1" ht="15" customHeight="1">
      <c r="A445" s="2" t="s">
        <v>549</v>
      </c>
      <c r="B445" s="1"/>
      <c r="C445" s="128" t="s">
        <v>737</v>
      </c>
      <c r="D445" s="219">
        <f>D446</f>
        <v>5</v>
      </c>
      <c r="E445" s="219">
        <f>E446</f>
        <v>5</v>
      </c>
      <c r="F445" s="8">
        <f t="shared" si="12"/>
        <v>100</v>
      </c>
      <c r="G445" s="8">
        <f t="shared" si="13"/>
        <v>0</v>
      </c>
      <c r="H445" s="154"/>
      <c r="I445" s="129"/>
    </row>
    <row r="446" spans="1:9" s="57" customFormat="1" ht="12.75" customHeight="1">
      <c r="A446" s="2"/>
      <c r="B446" s="17" t="s">
        <v>8</v>
      </c>
      <c r="C446" s="16" t="s">
        <v>25</v>
      </c>
      <c r="D446" s="219">
        <v>5</v>
      </c>
      <c r="E446" s="219">
        <v>5</v>
      </c>
      <c r="F446" s="8">
        <f t="shared" si="12"/>
        <v>100</v>
      </c>
      <c r="G446" s="8">
        <f t="shared" si="13"/>
        <v>0</v>
      </c>
      <c r="H446" s="154"/>
      <c r="I446" s="129"/>
    </row>
    <row r="447" spans="1:9" s="57" customFormat="1" ht="17.25" customHeight="1">
      <c r="A447" s="2" t="s">
        <v>550</v>
      </c>
      <c r="B447" s="17"/>
      <c r="C447" s="16" t="s">
        <v>51</v>
      </c>
      <c r="D447" s="219">
        <f>D448</f>
        <v>34</v>
      </c>
      <c r="E447" s="219">
        <f>E448</f>
        <v>34</v>
      </c>
      <c r="F447" s="8">
        <f t="shared" si="12"/>
        <v>100</v>
      </c>
      <c r="G447" s="8">
        <f t="shared" si="13"/>
        <v>0</v>
      </c>
      <c r="H447" s="154"/>
      <c r="I447" s="129"/>
    </row>
    <row r="448" spans="1:9" s="57" customFormat="1" ht="16.5" customHeight="1">
      <c r="A448" s="2"/>
      <c r="B448" s="17" t="s">
        <v>8</v>
      </c>
      <c r="C448" s="16" t="s">
        <v>25</v>
      </c>
      <c r="D448" s="219">
        <v>34</v>
      </c>
      <c r="E448" s="219">
        <v>34</v>
      </c>
      <c r="F448" s="8">
        <f t="shared" si="12"/>
        <v>100</v>
      </c>
      <c r="G448" s="8">
        <f t="shared" si="13"/>
        <v>0</v>
      </c>
      <c r="H448" s="154"/>
      <c r="I448" s="129"/>
    </row>
    <row r="449" spans="1:9" s="57" customFormat="1" ht="12.75" customHeight="1" hidden="1">
      <c r="A449" s="2" t="s">
        <v>551</v>
      </c>
      <c r="B449" s="17"/>
      <c r="C449" s="16"/>
      <c r="D449" s="219">
        <f>D450+D451</f>
        <v>0</v>
      </c>
      <c r="E449" s="219">
        <f>E450+E451</f>
        <v>0</v>
      </c>
      <c r="F449" s="8" t="e">
        <f t="shared" si="12"/>
        <v>#DIV/0!</v>
      </c>
      <c r="G449" s="8">
        <f t="shared" si="13"/>
        <v>0</v>
      </c>
      <c r="H449" s="154"/>
      <c r="I449" s="129"/>
    </row>
    <row r="450" spans="1:9" s="57" customFormat="1" ht="12.75" customHeight="1" hidden="1">
      <c r="A450" s="2"/>
      <c r="B450" s="17" t="s">
        <v>8</v>
      </c>
      <c r="C450" s="16" t="s">
        <v>25</v>
      </c>
      <c r="D450" s="219"/>
      <c r="E450" s="219"/>
      <c r="F450" s="8" t="e">
        <f t="shared" si="12"/>
        <v>#DIV/0!</v>
      </c>
      <c r="G450" s="8">
        <f t="shared" si="13"/>
        <v>0</v>
      </c>
      <c r="H450" s="154"/>
      <c r="I450" s="129"/>
    </row>
    <row r="451" spans="1:9" s="57" customFormat="1" ht="12.75" customHeight="1" hidden="1">
      <c r="A451" s="2"/>
      <c r="B451" s="17" t="s">
        <v>48</v>
      </c>
      <c r="C451" s="16" t="s">
        <v>49</v>
      </c>
      <c r="D451" s="219"/>
      <c r="E451" s="219"/>
      <c r="F451" s="8" t="e">
        <f t="shared" si="12"/>
        <v>#DIV/0!</v>
      </c>
      <c r="G451" s="8">
        <f t="shared" si="13"/>
        <v>0</v>
      </c>
      <c r="H451" s="154"/>
      <c r="I451" s="129"/>
    </row>
    <row r="452" spans="1:9" s="57" customFormat="1" ht="12.75" customHeight="1" hidden="1">
      <c r="A452" s="2" t="s">
        <v>552</v>
      </c>
      <c r="B452" s="17"/>
      <c r="C452" s="16"/>
      <c r="D452" s="219"/>
      <c r="E452" s="219"/>
      <c r="F452" s="8" t="e">
        <f t="shared" si="12"/>
        <v>#DIV/0!</v>
      </c>
      <c r="G452" s="8">
        <f t="shared" si="13"/>
        <v>0</v>
      </c>
      <c r="H452" s="154"/>
      <c r="I452" s="129"/>
    </row>
    <row r="453" spans="1:9" s="57" customFormat="1" ht="12.75" customHeight="1" hidden="1">
      <c r="A453" s="2"/>
      <c r="B453" s="17" t="s">
        <v>8</v>
      </c>
      <c r="C453" s="16" t="s">
        <v>25</v>
      </c>
      <c r="D453" s="219"/>
      <c r="E453" s="219"/>
      <c r="F453" s="8" t="e">
        <f t="shared" si="12"/>
        <v>#DIV/0!</v>
      </c>
      <c r="G453" s="8">
        <f t="shared" si="13"/>
        <v>0</v>
      </c>
      <c r="H453" s="154"/>
      <c r="I453" s="129"/>
    </row>
    <row r="454" spans="1:9" s="57" customFormat="1" ht="16.5" customHeight="1">
      <c r="A454" s="2" t="s">
        <v>553</v>
      </c>
      <c r="B454" s="17"/>
      <c r="C454" s="4" t="s">
        <v>736</v>
      </c>
      <c r="D454" s="219">
        <f>D455</f>
        <v>245.8</v>
      </c>
      <c r="E454" s="219">
        <f>E455</f>
        <v>245.8</v>
      </c>
      <c r="F454" s="8">
        <f t="shared" si="12"/>
        <v>100</v>
      </c>
      <c r="G454" s="8">
        <f t="shared" si="13"/>
        <v>0</v>
      </c>
      <c r="H454" s="154"/>
      <c r="I454" s="129"/>
    </row>
    <row r="455" spans="1:9" s="57" customFormat="1" ht="15.75" customHeight="1">
      <c r="A455" s="2"/>
      <c r="B455" s="17" t="s">
        <v>8</v>
      </c>
      <c r="C455" s="16" t="s">
        <v>25</v>
      </c>
      <c r="D455" s="219">
        <f>145.8+D456+D458</f>
        <v>245.8</v>
      </c>
      <c r="E455" s="219">
        <f>145.8+E456+E458</f>
        <v>245.8</v>
      </c>
      <c r="F455" s="8">
        <f>E455/D455*100</f>
        <v>100</v>
      </c>
      <c r="G455" s="8">
        <f t="shared" si="13"/>
        <v>0</v>
      </c>
      <c r="H455" s="154"/>
      <c r="I455" s="129"/>
    </row>
    <row r="456" spans="1:9" s="57" customFormat="1" ht="27.75" customHeight="1">
      <c r="A456" s="2"/>
      <c r="B456" s="17"/>
      <c r="C456" s="16" t="s">
        <v>554</v>
      </c>
      <c r="D456" s="219">
        <v>50</v>
      </c>
      <c r="E456" s="219">
        <v>50</v>
      </c>
      <c r="F456" s="8">
        <f t="shared" si="12"/>
        <v>100</v>
      </c>
      <c r="G456" s="8">
        <f t="shared" si="13"/>
        <v>0</v>
      </c>
      <c r="H456" s="154"/>
      <c r="I456" s="129"/>
    </row>
    <row r="457" spans="1:9" s="57" customFormat="1" ht="33.75" hidden="1">
      <c r="A457" s="2"/>
      <c r="B457" s="17"/>
      <c r="C457" s="16" t="s">
        <v>555</v>
      </c>
      <c r="D457" s="219"/>
      <c r="E457" s="219"/>
      <c r="F457" s="8" t="e">
        <f t="shared" si="12"/>
        <v>#DIV/0!</v>
      </c>
      <c r="G457" s="8">
        <f t="shared" si="13"/>
        <v>0</v>
      </c>
      <c r="H457" s="154"/>
      <c r="I457" s="129"/>
    </row>
    <row r="458" spans="1:9" s="57" customFormat="1" ht="39" customHeight="1">
      <c r="A458" s="2"/>
      <c r="B458" s="17"/>
      <c r="C458" s="16" t="s">
        <v>644</v>
      </c>
      <c r="D458" s="219">
        <v>50</v>
      </c>
      <c r="E458" s="219">
        <v>50</v>
      </c>
      <c r="F458" s="8">
        <f t="shared" si="12"/>
        <v>100</v>
      </c>
      <c r="G458" s="8">
        <f t="shared" si="13"/>
        <v>0</v>
      </c>
      <c r="H458" s="154"/>
      <c r="I458" s="129"/>
    </row>
    <row r="459" spans="1:9" s="57" customFormat="1" ht="12.75" hidden="1">
      <c r="A459" s="2"/>
      <c r="B459" s="17"/>
      <c r="C459" s="16" t="s">
        <v>772</v>
      </c>
      <c r="D459" s="219"/>
      <c r="E459" s="219"/>
      <c r="F459" s="8" t="e">
        <f t="shared" si="12"/>
        <v>#DIV/0!</v>
      </c>
      <c r="G459" s="8">
        <f t="shared" si="13"/>
        <v>0</v>
      </c>
      <c r="H459" s="154"/>
      <c r="I459" s="129"/>
    </row>
    <row r="460" spans="1:9" s="57" customFormat="1" ht="12.75" hidden="1">
      <c r="A460" s="2"/>
      <c r="B460" s="17"/>
      <c r="C460" s="16" t="s">
        <v>773</v>
      </c>
      <c r="D460" s="219"/>
      <c r="E460" s="219"/>
      <c r="F460" s="8" t="e">
        <f t="shared" si="12"/>
        <v>#DIV/0!</v>
      </c>
      <c r="G460" s="8">
        <f t="shared" si="13"/>
        <v>0</v>
      </c>
      <c r="H460" s="154"/>
      <c r="I460" s="129"/>
    </row>
    <row r="461" spans="1:9" s="57" customFormat="1" ht="12.75" hidden="1">
      <c r="A461" s="2"/>
      <c r="B461" s="17"/>
      <c r="C461" s="16" t="s">
        <v>774</v>
      </c>
      <c r="D461" s="219"/>
      <c r="E461" s="219"/>
      <c r="F461" s="8" t="e">
        <f t="shared" si="12"/>
        <v>#DIV/0!</v>
      </c>
      <c r="G461" s="8">
        <f t="shared" si="13"/>
        <v>0</v>
      </c>
      <c r="H461" s="154"/>
      <c r="I461" s="129"/>
    </row>
    <row r="462" spans="1:9" s="19" customFormat="1" ht="59.25" customHeight="1">
      <c r="A462" s="2" t="s">
        <v>556</v>
      </c>
      <c r="B462" s="2"/>
      <c r="C462" s="4" t="s">
        <v>813</v>
      </c>
      <c r="D462" s="219">
        <f>D463</f>
        <v>537.3</v>
      </c>
      <c r="E462" s="219">
        <f>E463</f>
        <v>537.3</v>
      </c>
      <c r="F462" s="8">
        <f t="shared" si="12"/>
        <v>100</v>
      </c>
      <c r="G462" s="8">
        <f t="shared" si="13"/>
        <v>0</v>
      </c>
      <c r="H462" s="153"/>
      <c r="I462" s="132"/>
    </row>
    <row r="463" spans="1:9" s="19" customFormat="1" ht="13.5" customHeight="1">
      <c r="A463" s="2"/>
      <c r="B463" s="2" t="s">
        <v>27</v>
      </c>
      <c r="C463" s="4" t="s">
        <v>1</v>
      </c>
      <c r="D463" s="219">
        <v>537.3</v>
      </c>
      <c r="E463" s="219">
        <v>537.3</v>
      </c>
      <c r="F463" s="8">
        <f t="shared" si="12"/>
        <v>100</v>
      </c>
      <c r="G463" s="8">
        <f t="shared" si="13"/>
        <v>0</v>
      </c>
      <c r="H463" s="153"/>
      <c r="I463" s="132"/>
    </row>
    <row r="464" spans="1:9" s="19" customFormat="1" ht="25.5" customHeight="1">
      <c r="A464" s="28" t="s">
        <v>557</v>
      </c>
      <c r="B464" s="21"/>
      <c r="C464" s="22" t="s">
        <v>558</v>
      </c>
      <c r="D464" s="219">
        <f>D465</f>
        <v>394.6</v>
      </c>
      <c r="E464" s="219">
        <f>E465</f>
        <v>394.6</v>
      </c>
      <c r="F464" s="8">
        <f aca="true" t="shared" si="15" ref="F464:F486">E464/D464*100</f>
        <v>100</v>
      </c>
      <c r="G464" s="8">
        <f aca="true" t="shared" si="16" ref="G464:G485">E464-D464</f>
        <v>0</v>
      </c>
      <c r="H464" s="153"/>
      <c r="I464" s="132"/>
    </row>
    <row r="465" spans="1:9" s="19" customFormat="1" ht="16.5" customHeight="1">
      <c r="A465" s="27"/>
      <c r="B465" s="2" t="s">
        <v>11</v>
      </c>
      <c r="C465" s="4" t="s">
        <v>12</v>
      </c>
      <c r="D465" s="219">
        <v>394.6</v>
      </c>
      <c r="E465" s="219">
        <v>394.6</v>
      </c>
      <c r="F465" s="8">
        <f t="shared" si="15"/>
        <v>100</v>
      </c>
      <c r="G465" s="8">
        <f t="shared" si="16"/>
        <v>0</v>
      </c>
      <c r="H465" s="153"/>
      <c r="I465" s="132"/>
    </row>
    <row r="466" spans="1:9" s="19" customFormat="1" ht="24.75" customHeight="1">
      <c r="A466" s="2" t="s">
        <v>559</v>
      </c>
      <c r="B466" s="2"/>
      <c r="C466" s="5" t="s">
        <v>41</v>
      </c>
      <c r="D466" s="218">
        <f>D467+D471+D475+D481+D473+D486+D484+D469+D477</f>
        <v>764.6</v>
      </c>
      <c r="E466" s="218">
        <f>E467+E471+E475+E481+E473+E486+E484+E469+E477</f>
        <v>176.10000000000002</v>
      </c>
      <c r="F466" s="7">
        <f t="shared" si="15"/>
        <v>23.031650536228096</v>
      </c>
      <c r="G466" s="7">
        <f t="shared" si="16"/>
        <v>-588.5</v>
      </c>
      <c r="H466" s="153"/>
      <c r="I466" s="153"/>
    </row>
    <row r="467" spans="1:9" s="19" customFormat="1" ht="47.25" customHeight="1">
      <c r="A467" s="27" t="s">
        <v>560</v>
      </c>
      <c r="B467" s="2"/>
      <c r="C467" s="23" t="s">
        <v>43</v>
      </c>
      <c r="D467" s="219">
        <f>D468</f>
        <v>1.2</v>
      </c>
      <c r="E467" s="219">
        <f>E468</f>
        <v>1.2</v>
      </c>
      <c r="F467" s="8">
        <f t="shared" si="15"/>
        <v>100</v>
      </c>
      <c r="G467" s="8">
        <f t="shared" si="16"/>
        <v>0</v>
      </c>
      <c r="H467" s="153"/>
      <c r="I467" s="132"/>
    </row>
    <row r="468" spans="1:9" s="19" customFormat="1" ht="23.25" customHeight="1">
      <c r="A468" s="27"/>
      <c r="B468" s="2" t="s">
        <v>13</v>
      </c>
      <c r="C468" s="4" t="s">
        <v>37</v>
      </c>
      <c r="D468" s="219">
        <v>1.2</v>
      </c>
      <c r="E468" s="219">
        <v>1.2</v>
      </c>
      <c r="F468" s="8">
        <f t="shared" si="15"/>
        <v>100</v>
      </c>
      <c r="G468" s="8">
        <f t="shared" si="16"/>
        <v>0</v>
      </c>
      <c r="H468" s="153"/>
      <c r="I468" s="132"/>
    </row>
    <row r="469" spans="1:9" s="19" customFormat="1" ht="23.25" customHeight="1">
      <c r="A469" s="27" t="s">
        <v>746</v>
      </c>
      <c r="B469" s="2"/>
      <c r="C469" s="4" t="s">
        <v>814</v>
      </c>
      <c r="D469" s="219">
        <f>D470</f>
        <v>44</v>
      </c>
      <c r="E469" s="219">
        <f>E470</f>
        <v>0</v>
      </c>
      <c r="F469" s="8">
        <f t="shared" si="15"/>
        <v>0</v>
      </c>
      <c r="G469" s="8">
        <f t="shared" si="16"/>
        <v>-44</v>
      </c>
      <c r="H469" s="153"/>
      <c r="I469" s="132"/>
    </row>
    <row r="470" spans="1:9" s="19" customFormat="1" ht="16.5" customHeight="1">
      <c r="A470" s="27"/>
      <c r="B470" s="2" t="s">
        <v>8</v>
      </c>
      <c r="C470" s="4" t="s">
        <v>25</v>
      </c>
      <c r="D470" s="219">
        <v>44</v>
      </c>
      <c r="E470" s="219">
        <v>0</v>
      </c>
      <c r="F470" s="8">
        <f t="shared" si="15"/>
        <v>0</v>
      </c>
      <c r="G470" s="8">
        <f t="shared" si="16"/>
        <v>-44</v>
      </c>
      <c r="H470" s="153"/>
      <c r="I470" s="132"/>
    </row>
    <row r="471" spans="1:9" s="19" customFormat="1" ht="15.75" customHeight="1">
      <c r="A471" s="2" t="s">
        <v>561</v>
      </c>
      <c r="B471" s="1"/>
      <c r="C471" s="4" t="s">
        <v>40</v>
      </c>
      <c r="D471" s="219">
        <f>D472</f>
        <v>7.1</v>
      </c>
      <c r="E471" s="219">
        <f>E472</f>
        <v>4.7</v>
      </c>
      <c r="F471" s="8">
        <f t="shared" si="15"/>
        <v>66.19718309859155</v>
      </c>
      <c r="G471" s="8">
        <f t="shared" si="16"/>
        <v>-2.3999999999999995</v>
      </c>
      <c r="H471" s="153"/>
      <c r="I471" s="132"/>
    </row>
    <row r="472" spans="1:9" s="19" customFormat="1" ht="15" customHeight="1">
      <c r="A472" s="2"/>
      <c r="B472" s="2" t="s">
        <v>8</v>
      </c>
      <c r="C472" s="4" t="s">
        <v>25</v>
      </c>
      <c r="D472" s="219">
        <v>7.1</v>
      </c>
      <c r="E472" s="219">
        <v>4.7</v>
      </c>
      <c r="F472" s="8">
        <f t="shared" si="15"/>
        <v>66.19718309859155</v>
      </c>
      <c r="G472" s="8">
        <f t="shared" si="16"/>
        <v>-2.3999999999999995</v>
      </c>
      <c r="H472" s="153"/>
      <c r="I472" s="132"/>
    </row>
    <row r="473" spans="1:9" s="19" customFormat="1" ht="36.75" customHeight="1">
      <c r="A473" s="2" t="s">
        <v>601</v>
      </c>
      <c r="B473" s="2"/>
      <c r="C473" s="4" t="s">
        <v>616</v>
      </c>
      <c r="D473" s="219">
        <f>D474</f>
        <v>0.8</v>
      </c>
      <c r="E473" s="219">
        <f>E474</f>
        <v>0</v>
      </c>
      <c r="F473" s="8">
        <f t="shared" si="15"/>
        <v>0</v>
      </c>
      <c r="G473" s="8">
        <f t="shared" si="16"/>
        <v>-0.8</v>
      </c>
      <c r="H473" s="153"/>
      <c r="I473" s="132"/>
    </row>
    <row r="474" spans="1:9" s="19" customFormat="1" ht="14.25" customHeight="1">
      <c r="A474" s="2"/>
      <c r="B474" s="2" t="s">
        <v>8</v>
      </c>
      <c r="C474" s="4" t="s">
        <v>25</v>
      </c>
      <c r="D474" s="219">
        <v>0.8</v>
      </c>
      <c r="E474" s="219">
        <v>0</v>
      </c>
      <c r="F474" s="8">
        <f t="shared" si="15"/>
        <v>0</v>
      </c>
      <c r="G474" s="8">
        <f t="shared" si="16"/>
        <v>-0.8</v>
      </c>
      <c r="H474" s="153"/>
      <c r="I474" s="132"/>
    </row>
    <row r="475" spans="1:9" s="19" customFormat="1" ht="24.75" customHeight="1">
      <c r="A475" s="2" t="s">
        <v>585</v>
      </c>
      <c r="B475" s="2"/>
      <c r="C475" s="4" t="s">
        <v>617</v>
      </c>
      <c r="D475" s="219">
        <f>D476</f>
        <v>28.6</v>
      </c>
      <c r="E475" s="219">
        <f>E476</f>
        <v>26.3</v>
      </c>
      <c r="F475" s="8">
        <f t="shared" si="15"/>
        <v>91.95804195804196</v>
      </c>
      <c r="G475" s="8">
        <f t="shared" si="16"/>
        <v>-2.3000000000000007</v>
      </c>
      <c r="H475" s="153"/>
      <c r="I475" s="132"/>
    </row>
    <row r="476" spans="1:9" s="19" customFormat="1" ht="14.25" customHeight="1">
      <c r="A476" s="2"/>
      <c r="B476" s="2" t="s">
        <v>8</v>
      </c>
      <c r="C476" s="4" t="s">
        <v>25</v>
      </c>
      <c r="D476" s="219">
        <v>28.6</v>
      </c>
      <c r="E476" s="219">
        <v>26.3</v>
      </c>
      <c r="F476" s="8">
        <f t="shared" si="15"/>
        <v>91.95804195804196</v>
      </c>
      <c r="G476" s="8">
        <f t="shared" si="16"/>
        <v>-2.3000000000000007</v>
      </c>
      <c r="H476" s="153"/>
      <c r="I476" s="132"/>
    </row>
    <row r="477" spans="1:9" s="19" customFormat="1" ht="26.25" customHeight="1">
      <c r="A477" s="2" t="s">
        <v>775</v>
      </c>
      <c r="B477" s="2"/>
      <c r="C477" s="4" t="s">
        <v>776</v>
      </c>
      <c r="D477" s="219">
        <f>D478</f>
        <v>355.1</v>
      </c>
      <c r="E477" s="219">
        <f>E478</f>
        <v>143.9</v>
      </c>
      <c r="F477" s="8">
        <f t="shared" si="15"/>
        <v>40.523796113770764</v>
      </c>
      <c r="G477" s="8">
        <f t="shared" si="16"/>
        <v>-211.20000000000002</v>
      </c>
      <c r="H477" s="153"/>
      <c r="I477" s="132"/>
    </row>
    <row r="478" spans="1:9" s="19" customFormat="1" ht="14.25" customHeight="1">
      <c r="A478" s="2"/>
      <c r="B478" s="2" t="s">
        <v>8</v>
      </c>
      <c r="C478" s="4" t="s">
        <v>25</v>
      </c>
      <c r="D478" s="219">
        <f>D479+D480</f>
        <v>355.1</v>
      </c>
      <c r="E478" s="219">
        <f>E479+E480</f>
        <v>143.9</v>
      </c>
      <c r="F478" s="8">
        <f t="shared" si="15"/>
        <v>40.523796113770764</v>
      </c>
      <c r="G478" s="8">
        <f t="shared" si="16"/>
        <v>-211.20000000000002</v>
      </c>
      <c r="H478" s="153"/>
      <c r="I478" s="132"/>
    </row>
    <row r="479" spans="1:9" s="19" customFormat="1" ht="38.25" customHeight="1">
      <c r="A479" s="2"/>
      <c r="B479" s="2"/>
      <c r="C479" s="4" t="s">
        <v>642</v>
      </c>
      <c r="D479" s="219">
        <v>150</v>
      </c>
      <c r="E479" s="219">
        <v>143.9</v>
      </c>
      <c r="F479" s="8">
        <f t="shared" si="15"/>
        <v>95.93333333333334</v>
      </c>
      <c r="G479" s="8">
        <f t="shared" si="16"/>
        <v>-6.099999999999994</v>
      </c>
      <c r="H479" s="153"/>
      <c r="I479" s="132"/>
    </row>
    <row r="480" spans="1:9" s="19" customFormat="1" ht="39.75" customHeight="1">
      <c r="A480" s="2"/>
      <c r="B480" s="2"/>
      <c r="C480" s="4" t="s">
        <v>643</v>
      </c>
      <c r="D480" s="219">
        <v>205.1</v>
      </c>
      <c r="E480" s="219">
        <v>0</v>
      </c>
      <c r="F480" s="8">
        <f t="shared" si="15"/>
        <v>0</v>
      </c>
      <c r="G480" s="8">
        <f t="shared" si="16"/>
        <v>-205.1</v>
      </c>
      <c r="H480" s="153"/>
      <c r="I480" s="132"/>
    </row>
    <row r="481" spans="1:9" s="57" customFormat="1" ht="33" customHeight="1" hidden="1">
      <c r="A481" s="27" t="s">
        <v>562</v>
      </c>
      <c r="B481" s="1"/>
      <c r="C481" s="4"/>
      <c r="D481" s="219">
        <f>D482+D483</f>
        <v>0</v>
      </c>
      <c r="E481" s="219">
        <f>E482+E483</f>
        <v>0</v>
      </c>
      <c r="F481" s="8" t="e">
        <f t="shared" si="15"/>
        <v>#DIV/0!</v>
      </c>
      <c r="G481" s="8">
        <f t="shared" si="16"/>
        <v>0</v>
      </c>
      <c r="H481" s="154"/>
      <c r="I481" s="129"/>
    </row>
    <row r="482" spans="1:9" s="57" customFormat="1" ht="36" customHeight="1" hidden="1">
      <c r="A482" s="27"/>
      <c r="B482" s="2" t="s">
        <v>7</v>
      </c>
      <c r="C482" s="15" t="s">
        <v>23</v>
      </c>
      <c r="D482" s="219"/>
      <c r="E482" s="219">
        <v>0</v>
      </c>
      <c r="F482" s="8" t="e">
        <f t="shared" si="15"/>
        <v>#DIV/0!</v>
      </c>
      <c r="G482" s="8">
        <f t="shared" si="16"/>
        <v>0</v>
      </c>
      <c r="H482" s="154"/>
      <c r="I482" s="129"/>
    </row>
    <row r="483" spans="1:9" s="57" customFormat="1" ht="13.5" customHeight="1" hidden="1">
      <c r="A483" s="27"/>
      <c r="B483" s="2" t="s">
        <v>8</v>
      </c>
      <c r="C483" s="4" t="s">
        <v>25</v>
      </c>
      <c r="D483" s="219"/>
      <c r="E483" s="219">
        <v>0</v>
      </c>
      <c r="F483" s="8" t="e">
        <f t="shared" si="15"/>
        <v>#DIV/0!</v>
      </c>
      <c r="G483" s="8">
        <f t="shared" si="16"/>
        <v>0</v>
      </c>
      <c r="H483" s="154"/>
      <c r="I483" s="121"/>
    </row>
    <row r="484" spans="1:9" s="57" customFormat="1" ht="39" customHeight="1">
      <c r="A484" s="27" t="s">
        <v>686</v>
      </c>
      <c r="B484" s="2"/>
      <c r="C484" s="4" t="s">
        <v>738</v>
      </c>
      <c r="D484" s="219">
        <f>D485</f>
        <v>310.8</v>
      </c>
      <c r="E484" s="219">
        <f>E485</f>
        <v>0</v>
      </c>
      <c r="F484" s="8">
        <f t="shared" si="15"/>
        <v>0</v>
      </c>
      <c r="G484" s="8">
        <f t="shared" si="16"/>
        <v>-310.8</v>
      </c>
      <c r="H484" s="154"/>
      <c r="I484" s="121"/>
    </row>
    <row r="485" spans="1:9" s="57" customFormat="1" ht="13.5" customHeight="1">
      <c r="A485" s="27"/>
      <c r="B485" s="2" t="s">
        <v>8</v>
      </c>
      <c r="C485" s="4" t="s">
        <v>25</v>
      </c>
      <c r="D485" s="219">
        <v>310.8</v>
      </c>
      <c r="E485" s="219">
        <v>0</v>
      </c>
      <c r="F485" s="8">
        <f t="shared" si="15"/>
        <v>0</v>
      </c>
      <c r="G485" s="8">
        <f t="shared" si="16"/>
        <v>-310.8</v>
      </c>
      <c r="H485" s="154"/>
      <c r="I485" s="121"/>
    </row>
    <row r="486" spans="1:9" s="57" customFormat="1" ht="50.25" customHeight="1">
      <c r="A486" s="27" t="s">
        <v>658</v>
      </c>
      <c r="B486" s="2"/>
      <c r="C486" s="4" t="s">
        <v>739</v>
      </c>
      <c r="D486" s="219">
        <f>D487</f>
        <v>17</v>
      </c>
      <c r="E486" s="219">
        <f>E487</f>
        <v>0</v>
      </c>
      <c r="F486" s="8">
        <f t="shared" si="15"/>
        <v>0</v>
      </c>
      <c r="G486" s="8">
        <f>E486-D486</f>
        <v>-17</v>
      </c>
      <c r="H486" s="154"/>
      <c r="I486" s="121"/>
    </row>
    <row r="487" spans="1:11" ht="16.5" customHeight="1">
      <c r="A487" s="190"/>
      <c r="B487" s="131">
        <v>200</v>
      </c>
      <c r="C487" s="18" t="s">
        <v>25</v>
      </c>
      <c r="D487" s="219">
        <v>17</v>
      </c>
      <c r="E487" s="219">
        <v>0</v>
      </c>
      <c r="F487" s="8">
        <f>E487/D487*100</f>
        <v>0</v>
      </c>
      <c r="G487" s="8">
        <f>E487-D487</f>
        <v>-17</v>
      </c>
      <c r="H487" s="154"/>
      <c r="I487" s="121"/>
      <c r="J487" s="57"/>
      <c r="K487" s="57"/>
    </row>
    <row r="488" spans="1:11" ht="14.25" customHeight="1">
      <c r="A488" s="258" t="s">
        <v>563</v>
      </c>
      <c r="B488" s="258"/>
      <c r="C488" s="258"/>
      <c r="D488" s="220">
        <f>D7+D66+D137+D163+D199+D225+D320+D362+D380+D412+D393</f>
        <v>66613.8</v>
      </c>
      <c r="E488" s="220">
        <f>E7+E66+E137+E163+E199+E225+E320+E362+E380+E412+E393</f>
        <v>62086.700000000004</v>
      </c>
      <c r="F488" s="7">
        <f>E488/D488*100</f>
        <v>93.20396074086752</v>
      </c>
      <c r="G488" s="7">
        <f>E488-D488</f>
        <v>-4527.0999999999985</v>
      </c>
      <c r="H488" s="155"/>
      <c r="J488" s="57"/>
      <c r="K488" s="57"/>
    </row>
    <row r="489" spans="1:11" ht="14.25">
      <c r="A489" s="258" t="s">
        <v>564</v>
      </c>
      <c r="B489" s="258"/>
      <c r="C489" s="258"/>
      <c r="D489" s="220">
        <f>Доходы!G106-'расходы 2017'!D488</f>
        <v>-4996.9000000000015</v>
      </c>
      <c r="E489" s="220">
        <f>Доходы!H106-'расходы 2017'!E488</f>
        <v>-1376.7000000000044</v>
      </c>
      <c r="F489" s="7"/>
      <c r="G489" s="7"/>
      <c r="H489" s="155"/>
      <c r="J489" s="57"/>
      <c r="K489" s="57"/>
    </row>
    <row r="490" spans="8:11" ht="12.75">
      <c r="H490" s="155"/>
      <c r="J490" s="57"/>
      <c r="K490" s="57"/>
    </row>
    <row r="492" spans="4:5" ht="12.75">
      <c r="D492" s="142"/>
      <c r="E492" s="141"/>
    </row>
    <row r="493" spans="4:5" ht="12.75">
      <c r="D493" s="142"/>
      <c r="E493" s="141"/>
    </row>
  </sheetData>
  <sheetProtection/>
  <mergeCells count="10">
    <mergeCell ref="E4:E5"/>
    <mergeCell ref="F4:F5"/>
    <mergeCell ref="G4:G5"/>
    <mergeCell ref="A488:C488"/>
    <mergeCell ref="A2:G2"/>
    <mergeCell ref="A489:C489"/>
    <mergeCell ref="A4:A5"/>
    <mergeCell ref="B4:B5"/>
    <mergeCell ref="C4:C5"/>
    <mergeCell ref="D4:D5"/>
  </mergeCells>
  <printOptions/>
  <pageMargins left="0.7086614173228347" right="0.1968503937007874" top="0.35433070866141736" bottom="0.35433070866141736" header="0.31496062992125984" footer="0.3149606299212598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0000FF"/>
  </sheetPr>
  <dimension ref="A1:D21"/>
  <sheetViews>
    <sheetView zoomScale="90" zoomScaleNormal="90" zoomScalePageLayoutView="0" workbookViewId="0" topLeftCell="A1">
      <selection activeCell="I12" sqref="I12"/>
    </sheetView>
  </sheetViews>
  <sheetFormatPr defaultColWidth="9.00390625" defaultRowHeight="12.75"/>
  <cols>
    <col min="1" max="1" width="24.875" style="61" customWidth="1"/>
    <col min="2" max="2" width="44.125" style="61" customWidth="1"/>
    <col min="3" max="3" width="11.75390625" style="61" customWidth="1"/>
    <col min="4" max="4" width="11.00390625" style="61" customWidth="1"/>
    <col min="5" max="16384" width="9.125" style="61" customWidth="1"/>
  </cols>
  <sheetData>
    <row r="1" spans="1:3" ht="12.75">
      <c r="A1" s="62"/>
      <c r="B1" s="62"/>
      <c r="C1" s="62"/>
    </row>
    <row r="2" spans="1:4" ht="18.75">
      <c r="A2" s="270" t="s">
        <v>197</v>
      </c>
      <c r="B2" s="270"/>
      <c r="C2" s="270"/>
      <c r="D2" s="270"/>
    </row>
    <row r="3" spans="1:3" ht="12.75">
      <c r="A3" s="63"/>
      <c r="B3" s="32"/>
      <c r="C3" s="64"/>
    </row>
    <row r="4" spans="1:3" ht="12.75">
      <c r="A4" s="62"/>
      <c r="B4" s="65"/>
      <c r="C4" s="64"/>
    </row>
    <row r="5" spans="1:4" s="66" customFormat="1" ht="26.25" customHeight="1">
      <c r="A5" s="264" t="s">
        <v>159</v>
      </c>
      <c r="B5" s="266" t="s">
        <v>198</v>
      </c>
      <c r="C5" s="268" t="s">
        <v>193</v>
      </c>
      <c r="D5" s="268" t="s">
        <v>194</v>
      </c>
    </row>
    <row r="6" spans="1:4" s="66" customFormat="1" ht="45" customHeight="1">
      <c r="A6" s="265"/>
      <c r="B6" s="267"/>
      <c r="C6" s="269"/>
      <c r="D6" s="269"/>
    </row>
    <row r="7" spans="1:4" s="66" customFormat="1" ht="38.25" customHeight="1">
      <c r="A7" s="112" t="s">
        <v>226</v>
      </c>
      <c r="B7" s="111" t="s">
        <v>241</v>
      </c>
      <c r="C7" s="200">
        <f>C8+C13</f>
        <v>6752.300000000003</v>
      </c>
      <c r="D7" s="200">
        <f>D8+D13</f>
        <v>1376.699999999997</v>
      </c>
    </row>
    <row r="8" spans="1:4" s="66" customFormat="1" ht="30" customHeight="1">
      <c r="A8" s="113" t="s">
        <v>227</v>
      </c>
      <c r="B8" s="111" t="s">
        <v>242</v>
      </c>
      <c r="C8" s="200">
        <f>C9-C11</f>
        <v>0</v>
      </c>
      <c r="D8" s="200">
        <f>D9-D11</f>
        <v>0</v>
      </c>
    </row>
    <row r="9" spans="1:4" s="66" customFormat="1" ht="38.25">
      <c r="A9" s="113" t="s">
        <v>228</v>
      </c>
      <c r="B9" s="114" t="s">
        <v>243</v>
      </c>
      <c r="C9" s="200">
        <v>0</v>
      </c>
      <c r="D9" s="200">
        <v>0</v>
      </c>
    </row>
    <row r="10" spans="1:4" s="66" customFormat="1" ht="38.25">
      <c r="A10" s="113" t="s">
        <v>229</v>
      </c>
      <c r="B10" s="114" t="s">
        <v>244</v>
      </c>
      <c r="C10" s="200">
        <v>0</v>
      </c>
      <c r="D10" s="200">
        <v>0</v>
      </c>
    </row>
    <row r="11" spans="1:4" s="66" customFormat="1" ht="38.25" customHeight="1">
      <c r="A11" s="113" t="s">
        <v>230</v>
      </c>
      <c r="B11" s="114" t="s">
        <v>245</v>
      </c>
      <c r="C11" s="200">
        <v>0</v>
      </c>
      <c r="D11" s="200">
        <v>0</v>
      </c>
    </row>
    <row r="12" spans="1:4" s="66" customFormat="1" ht="41.25" customHeight="1">
      <c r="A12" s="113" t="s">
        <v>231</v>
      </c>
      <c r="B12" s="114" t="s">
        <v>246</v>
      </c>
      <c r="C12" s="200">
        <v>0</v>
      </c>
      <c r="D12" s="200">
        <v>0</v>
      </c>
    </row>
    <row r="13" spans="1:4" s="66" customFormat="1" ht="27.75" customHeight="1">
      <c r="A13" s="112" t="s">
        <v>232</v>
      </c>
      <c r="B13" s="111" t="s">
        <v>247</v>
      </c>
      <c r="C13" s="200">
        <f>C14+C18</f>
        <v>6752.300000000003</v>
      </c>
      <c r="D13" s="200">
        <f>D14+D18</f>
        <v>1376.699999999997</v>
      </c>
    </row>
    <row r="14" spans="1:4" s="66" customFormat="1" ht="16.5" customHeight="1">
      <c r="A14" s="112" t="s">
        <v>233</v>
      </c>
      <c r="B14" s="111" t="s">
        <v>248</v>
      </c>
      <c r="C14" s="200">
        <f aca="true" t="shared" si="0" ref="C14:D16">C15</f>
        <v>-59861.5</v>
      </c>
      <c r="D14" s="200">
        <f t="shared" si="0"/>
        <v>-60710</v>
      </c>
    </row>
    <row r="15" spans="1:4" s="66" customFormat="1" ht="16.5" customHeight="1">
      <c r="A15" s="112" t="s">
        <v>234</v>
      </c>
      <c r="B15" s="111" t="s">
        <v>249</v>
      </c>
      <c r="C15" s="200">
        <f t="shared" si="0"/>
        <v>-59861.5</v>
      </c>
      <c r="D15" s="200">
        <f t="shared" si="0"/>
        <v>-60710</v>
      </c>
    </row>
    <row r="16" spans="1:4" s="66" customFormat="1" ht="15.75" customHeight="1">
      <c r="A16" s="112" t="s">
        <v>235</v>
      </c>
      <c r="B16" s="111" t="s">
        <v>250</v>
      </c>
      <c r="C16" s="200">
        <f t="shared" si="0"/>
        <v>-59861.5</v>
      </c>
      <c r="D16" s="200">
        <f t="shared" si="0"/>
        <v>-60710</v>
      </c>
    </row>
    <row r="17" spans="1:4" s="66" customFormat="1" ht="27" customHeight="1">
      <c r="A17" s="112" t="s">
        <v>236</v>
      </c>
      <c r="B17" s="111" t="s">
        <v>251</v>
      </c>
      <c r="C17" s="200">
        <v>-59861.5</v>
      </c>
      <c r="D17" s="200">
        <v>-60710</v>
      </c>
    </row>
    <row r="18" spans="1:4" s="66" customFormat="1" ht="17.25" customHeight="1">
      <c r="A18" s="112" t="s">
        <v>237</v>
      </c>
      <c r="B18" s="111" t="s">
        <v>252</v>
      </c>
      <c r="C18" s="200">
        <f aca="true" t="shared" si="1" ref="C18:D20">C19</f>
        <v>66613.8</v>
      </c>
      <c r="D18" s="200">
        <f t="shared" si="1"/>
        <v>62086.7</v>
      </c>
    </row>
    <row r="19" spans="1:4" s="66" customFormat="1" ht="18" customHeight="1">
      <c r="A19" s="112" t="s">
        <v>238</v>
      </c>
      <c r="B19" s="111" t="s">
        <v>253</v>
      </c>
      <c r="C19" s="200">
        <f t="shared" si="1"/>
        <v>66613.8</v>
      </c>
      <c r="D19" s="200">
        <f t="shared" si="1"/>
        <v>62086.7</v>
      </c>
    </row>
    <row r="20" spans="1:4" s="66" customFormat="1" ht="27" customHeight="1">
      <c r="A20" s="112" t="s">
        <v>239</v>
      </c>
      <c r="B20" s="111" t="s">
        <v>254</v>
      </c>
      <c r="C20" s="200">
        <f t="shared" si="1"/>
        <v>66613.8</v>
      </c>
      <c r="D20" s="200">
        <f t="shared" si="1"/>
        <v>62086.7</v>
      </c>
    </row>
    <row r="21" spans="1:4" s="66" customFormat="1" ht="27.75" customHeight="1">
      <c r="A21" s="112" t="s">
        <v>240</v>
      </c>
      <c r="B21" s="111" t="s">
        <v>255</v>
      </c>
      <c r="C21" s="200">
        <v>66613.8</v>
      </c>
      <c r="D21" s="200">
        <v>62086.7</v>
      </c>
    </row>
  </sheetData>
  <sheetProtection/>
  <mergeCells count="5">
    <mergeCell ref="A5:A6"/>
    <mergeCell ref="B5:B6"/>
    <mergeCell ref="C5:C6"/>
    <mergeCell ref="D5:D6"/>
    <mergeCell ref="A2:D2"/>
  </mergeCells>
  <conditionalFormatting sqref="C13 D13:D21 D9 D11">
    <cfRule type="cellIs" priority="2" dxfId="1" operator="equal" stopIfTrue="1">
      <formula>0</formula>
    </cfRule>
  </conditionalFormatting>
  <printOptions/>
  <pageMargins left="0.7086614173228347" right="0.3937007874015748" top="0.31496062992125984" bottom="0.3937007874015748" header="0.15748031496062992" footer="0"/>
  <pageSetup horizontalDpi="600" verticalDpi="600" orientation="portrait" paperSize="9"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sheetPr>
    <tabColor rgb="FF0000FF"/>
  </sheetPr>
  <dimension ref="A1:M41"/>
  <sheetViews>
    <sheetView zoomScalePageLayoutView="0" workbookViewId="0" topLeftCell="A13">
      <selection activeCell="B26" sqref="B26"/>
    </sheetView>
  </sheetViews>
  <sheetFormatPr defaultColWidth="9.00390625" defaultRowHeight="12.75"/>
  <cols>
    <col min="1" max="1" width="5.00390625" style="67" customWidth="1"/>
    <col min="2" max="2" width="29.375" style="67" customWidth="1"/>
    <col min="3" max="3" width="15.25390625" style="67" customWidth="1"/>
    <col min="4" max="4" width="12.25390625" style="67" customWidth="1"/>
    <col min="5" max="5" width="11.625" style="67" customWidth="1"/>
    <col min="6" max="6" width="13.00390625" style="67" customWidth="1"/>
    <col min="7" max="7" width="11.00390625" style="67" customWidth="1"/>
    <col min="8" max="8" width="10.25390625" style="67" customWidth="1"/>
    <col min="9" max="9" width="10.375" style="67" customWidth="1"/>
    <col min="10" max="10" width="22.875" style="67" customWidth="1"/>
    <col min="11" max="11" width="9.625" style="67" bestFit="1" customWidth="1"/>
    <col min="12" max="12" width="21.375" style="67" customWidth="1"/>
    <col min="13" max="13" width="11.875" style="67" customWidth="1"/>
    <col min="14" max="16384" width="9.125" style="67" customWidth="1"/>
  </cols>
  <sheetData>
    <row r="1" spans="2:10" ht="12" customHeight="1">
      <c r="B1" s="68"/>
      <c r="C1" s="68"/>
      <c r="D1" s="68"/>
      <c r="E1" s="68"/>
      <c r="F1" s="68"/>
      <c r="G1" s="68"/>
      <c r="H1" s="68"/>
      <c r="I1" s="273" t="s">
        <v>572</v>
      </c>
      <c r="J1" s="273"/>
    </row>
    <row r="2" spans="2:12" ht="12" customHeight="1">
      <c r="B2" s="68"/>
      <c r="C2" s="68"/>
      <c r="D2" s="68"/>
      <c r="E2" s="68"/>
      <c r="F2" s="68"/>
      <c r="G2" s="68"/>
      <c r="H2" s="68"/>
      <c r="I2" s="109" t="s">
        <v>259</v>
      </c>
      <c r="J2" s="58"/>
      <c r="K2" s="58"/>
      <c r="L2" s="35"/>
    </row>
    <row r="3" spans="2:12" ht="12" customHeight="1">
      <c r="B3" s="68"/>
      <c r="C3" s="68"/>
      <c r="D3" s="68"/>
      <c r="E3" s="68"/>
      <c r="F3" s="68"/>
      <c r="G3" s="68"/>
      <c r="H3" s="68"/>
      <c r="I3" s="109" t="s">
        <v>53</v>
      </c>
      <c r="J3" s="58"/>
      <c r="K3" s="58"/>
      <c r="L3" s="35"/>
    </row>
    <row r="4" spans="2:12" ht="12" customHeight="1">
      <c r="B4" s="68"/>
      <c r="C4" s="68"/>
      <c r="D4" s="68"/>
      <c r="E4" s="68"/>
      <c r="F4" s="68"/>
      <c r="G4" s="68"/>
      <c r="H4" s="68"/>
      <c r="I4" s="109" t="s">
        <v>827</v>
      </c>
      <c r="J4" s="58"/>
      <c r="K4" s="58"/>
      <c r="L4" s="35"/>
    </row>
    <row r="5" spans="1:10" ht="17.25" customHeight="1">
      <c r="A5" s="271" t="s">
        <v>567</v>
      </c>
      <c r="B5" s="271"/>
      <c r="C5" s="271"/>
      <c r="D5" s="271"/>
      <c r="E5" s="271"/>
      <c r="F5" s="271"/>
      <c r="G5" s="271"/>
      <c r="H5" s="271"/>
      <c r="I5" s="271"/>
      <c r="J5" s="271"/>
    </row>
    <row r="6" spans="1:10" ht="13.5" customHeight="1">
      <c r="A6" s="95"/>
      <c r="B6" s="271" t="s">
        <v>780</v>
      </c>
      <c r="C6" s="271"/>
      <c r="D6" s="271"/>
      <c r="E6" s="271"/>
      <c r="F6" s="271"/>
      <c r="G6" s="271"/>
      <c r="H6" s="271"/>
      <c r="I6" s="271"/>
      <c r="J6" s="271"/>
    </row>
    <row r="7" spans="2:10" ht="11.25" customHeight="1">
      <c r="B7" s="272"/>
      <c r="C7" s="272"/>
      <c r="D7" s="69"/>
      <c r="E7" s="69"/>
      <c r="F7" s="69"/>
      <c r="G7" s="69"/>
      <c r="H7" s="69"/>
      <c r="I7" s="69"/>
      <c r="J7" s="217" t="s">
        <v>205</v>
      </c>
    </row>
    <row r="8" spans="1:10" ht="52.5" customHeight="1">
      <c r="A8" s="143" t="s">
        <v>160</v>
      </c>
      <c r="B8" s="201" t="s">
        <v>199</v>
      </c>
      <c r="C8" s="201" t="s">
        <v>200</v>
      </c>
      <c r="D8" s="201" t="s">
        <v>201</v>
      </c>
      <c r="E8" s="201" t="s">
        <v>202</v>
      </c>
      <c r="F8" s="201" t="s">
        <v>194</v>
      </c>
      <c r="G8" s="201" t="s">
        <v>257</v>
      </c>
      <c r="H8" s="201" t="s">
        <v>256</v>
      </c>
      <c r="I8" s="201" t="s">
        <v>203</v>
      </c>
      <c r="J8" s="96" t="s">
        <v>204</v>
      </c>
    </row>
    <row r="9" spans="1:10" ht="48" customHeight="1">
      <c r="A9" s="70" t="s">
        <v>161</v>
      </c>
      <c r="B9" s="202" t="s">
        <v>162</v>
      </c>
      <c r="C9" s="203" t="s">
        <v>568</v>
      </c>
      <c r="D9" s="71">
        <v>624.6</v>
      </c>
      <c r="E9" s="204">
        <v>143.6</v>
      </c>
      <c r="F9" s="204">
        <v>143.1</v>
      </c>
      <c r="G9" s="205">
        <f>F9/E9*100</f>
        <v>99.65181058495823</v>
      </c>
      <c r="H9" s="118">
        <f aca="true" t="shared" si="0" ref="H9:H18">F9*100/D9</f>
        <v>22.910662824207492</v>
      </c>
      <c r="I9" s="204">
        <f>F9-E9</f>
        <v>-0.5</v>
      </c>
      <c r="J9" s="71"/>
    </row>
    <row r="10" spans="1:10" ht="48.75" customHeight="1">
      <c r="A10" s="70" t="s">
        <v>163</v>
      </c>
      <c r="B10" s="202" t="s">
        <v>164</v>
      </c>
      <c r="C10" s="203" t="s">
        <v>570</v>
      </c>
      <c r="D10" s="223">
        <v>14817.5</v>
      </c>
      <c r="E10" s="206">
        <v>9026.2</v>
      </c>
      <c r="F10" s="206">
        <v>9025.6</v>
      </c>
      <c r="G10" s="205">
        <f aca="true" t="shared" si="1" ref="G10:G16">F10/E10*100</f>
        <v>99.99335268440761</v>
      </c>
      <c r="H10" s="118">
        <f t="shared" si="0"/>
        <v>60.91175974354648</v>
      </c>
      <c r="I10" s="204">
        <f aca="true" t="shared" si="2" ref="I10:I16">F10-E10</f>
        <v>-0.6000000000003638</v>
      </c>
      <c r="J10" s="207"/>
    </row>
    <row r="11" spans="1:10" ht="48.75" customHeight="1">
      <c r="A11" s="70" t="s">
        <v>165</v>
      </c>
      <c r="B11" s="208" t="s">
        <v>166</v>
      </c>
      <c r="C11" s="203" t="s">
        <v>568</v>
      </c>
      <c r="D11" s="224">
        <v>897.8</v>
      </c>
      <c r="E11" s="206">
        <v>511.4</v>
      </c>
      <c r="F11" s="206">
        <v>511.3</v>
      </c>
      <c r="G11" s="205">
        <f t="shared" si="1"/>
        <v>99.98044583496285</v>
      </c>
      <c r="H11" s="118">
        <f t="shared" si="0"/>
        <v>56.95032301180664</v>
      </c>
      <c r="I11" s="204">
        <f t="shared" si="2"/>
        <v>-0.0999999999999659</v>
      </c>
      <c r="J11" s="209"/>
    </row>
    <row r="12" spans="1:10" ht="36.75" customHeight="1">
      <c r="A12" s="70" t="s">
        <v>167</v>
      </c>
      <c r="B12" s="210" t="s">
        <v>168</v>
      </c>
      <c r="C12" s="203" t="s">
        <v>568</v>
      </c>
      <c r="D12" s="225">
        <v>14933.7</v>
      </c>
      <c r="E12" s="211">
        <v>11297.4</v>
      </c>
      <c r="F12" s="211">
        <v>11297.3</v>
      </c>
      <c r="G12" s="205">
        <v>100</v>
      </c>
      <c r="H12" s="118">
        <f t="shared" si="0"/>
        <v>75.649705029564</v>
      </c>
      <c r="I12" s="204">
        <f t="shared" si="2"/>
        <v>-0.1000000000003638</v>
      </c>
      <c r="J12" s="212"/>
    </row>
    <row r="13" spans="1:10" ht="66" customHeight="1">
      <c r="A13" s="70" t="s">
        <v>169</v>
      </c>
      <c r="B13" s="159" t="s">
        <v>170</v>
      </c>
      <c r="C13" s="203" t="s">
        <v>570</v>
      </c>
      <c r="D13" s="226">
        <v>4864.8</v>
      </c>
      <c r="E13" s="206">
        <v>3133.6</v>
      </c>
      <c r="F13" s="206">
        <v>3132.4</v>
      </c>
      <c r="G13" s="205">
        <f t="shared" si="1"/>
        <v>99.9617053867756</v>
      </c>
      <c r="H13" s="118">
        <f t="shared" si="0"/>
        <v>64.38908074329879</v>
      </c>
      <c r="I13" s="204">
        <f t="shared" si="2"/>
        <v>-1.199999999999818</v>
      </c>
      <c r="J13" s="117"/>
    </row>
    <row r="14" spans="1:10" ht="52.5" customHeight="1">
      <c r="A14" s="70" t="s">
        <v>171</v>
      </c>
      <c r="B14" s="208" t="s">
        <v>172</v>
      </c>
      <c r="C14" s="203" t="s">
        <v>570</v>
      </c>
      <c r="D14" s="226">
        <v>5723.6</v>
      </c>
      <c r="E14" s="211">
        <v>3943</v>
      </c>
      <c r="F14" s="211">
        <v>1963</v>
      </c>
      <c r="G14" s="205">
        <f t="shared" si="1"/>
        <v>49.78442810043114</v>
      </c>
      <c r="H14" s="118">
        <f t="shared" si="0"/>
        <v>34.29659654762737</v>
      </c>
      <c r="I14" s="204">
        <f t="shared" si="2"/>
        <v>-1980</v>
      </c>
      <c r="J14" s="240" t="s">
        <v>826</v>
      </c>
    </row>
    <row r="15" spans="1:10" ht="35.25" customHeight="1">
      <c r="A15" s="70" t="s">
        <v>173</v>
      </c>
      <c r="B15" s="208" t="s">
        <v>174</v>
      </c>
      <c r="C15" s="213" t="s">
        <v>571</v>
      </c>
      <c r="D15" s="226">
        <v>13578.3</v>
      </c>
      <c r="E15" s="214">
        <v>9849.3</v>
      </c>
      <c r="F15" s="214">
        <v>9849.3</v>
      </c>
      <c r="G15" s="205">
        <f t="shared" si="1"/>
        <v>100</v>
      </c>
      <c r="H15" s="118" t="s">
        <v>639</v>
      </c>
      <c r="I15" s="204">
        <f t="shared" si="2"/>
        <v>0</v>
      </c>
      <c r="J15" s="117"/>
    </row>
    <row r="16" spans="1:10" ht="52.5" customHeight="1">
      <c r="A16" s="70" t="s">
        <v>175</v>
      </c>
      <c r="B16" s="208" t="s">
        <v>176</v>
      </c>
      <c r="C16" s="213" t="s">
        <v>571</v>
      </c>
      <c r="D16" s="226">
        <v>7586.2</v>
      </c>
      <c r="E16" s="214">
        <v>5523.1</v>
      </c>
      <c r="F16" s="214">
        <v>5523.1</v>
      </c>
      <c r="G16" s="205">
        <f t="shared" si="1"/>
        <v>100</v>
      </c>
      <c r="H16" s="118">
        <f t="shared" si="0"/>
        <v>72.80456618596926</v>
      </c>
      <c r="I16" s="204">
        <f t="shared" si="2"/>
        <v>0</v>
      </c>
      <c r="J16" s="117"/>
    </row>
    <row r="17" spans="1:10" ht="48" customHeight="1">
      <c r="A17" s="70" t="s">
        <v>268</v>
      </c>
      <c r="B17" s="208" t="s">
        <v>269</v>
      </c>
      <c r="C17" s="203" t="s">
        <v>569</v>
      </c>
      <c r="D17" s="226">
        <v>180</v>
      </c>
      <c r="E17" s="214">
        <v>0</v>
      </c>
      <c r="F17" s="214">
        <v>0</v>
      </c>
      <c r="G17" s="205">
        <v>0</v>
      </c>
      <c r="H17" s="118">
        <f t="shared" si="0"/>
        <v>0</v>
      </c>
      <c r="I17" s="204">
        <f>F17-E17</f>
        <v>0</v>
      </c>
      <c r="J17" s="117"/>
    </row>
    <row r="18" spans="1:12" ht="171.75" customHeight="1">
      <c r="A18" s="70" t="s">
        <v>619</v>
      </c>
      <c r="B18" s="208" t="s">
        <v>618</v>
      </c>
      <c r="C18" s="203" t="s">
        <v>570</v>
      </c>
      <c r="D18" s="226">
        <v>10007.3</v>
      </c>
      <c r="E18" s="214">
        <v>9553.9</v>
      </c>
      <c r="F18" s="214">
        <v>7601.9</v>
      </c>
      <c r="G18" s="205">
        <v>0</v>
      </c>
      <c r="H18" s="118">
        <f t="shared" si="0"/>
        <v>75.96354661097399</v>
      </c>
      <c r="I18" s="204">
        <f>F18-E18</f>
        <v>-1952</v>
      </c>
      <c r="J18" s="240" t="s">
        <v>828</v>
      </c>
      <c r="L18" s="176"/>
    </row>
    <row r="19" spans="1:13" ht="21.75" customHeight="1">
      <c r="A19" s="100"/>
      <c r="B19" s="235" t="s">
        <v>186</v>
      </c>
      <c r="C19" s="236"/>
      <c r="D19" s="237">
        <f>D9+D10+D11+D12+D13+D14+D15+D16+D17+D18</f>
        <v>73213.8</v>
      </c>
      <c r="E19" s="238">
        <f>SUM(E9:E18)</f>
        <v>52981.5</v>
      </c>
      <c r="F19" s="238">
        <f>SUM(F9:F18)</f>
        <v>49047</v>
      </c>
      <c r="G19" s="239">
        <f>F19*100/E19</f>
        <v>92.5738229381954</v>
      </c>
      <c r="H19" s="238">
        <f>F19*100/D19</f>
        <v>66.99146882145169</v>
      </c>
      <c r="I19" s="238">
        <f>SUM(I9:I18)</f>
        <v>-3934.5000000000005</v>
      </c>
      <c r="J19" s="97"/>
      <c r="K19" s="99"/>
      <c r="L19" s="98"/>
      <c r="M19" s="98"/>
    </row>
    <row r="34" spans="6:10" ht="12.75">
      <c r="F34" s="234"/>
      <c r="J34" s="232"/>
    </row>
    <row r="35" ht="12.75">
      <c r="J35" s="233"/>
    </row>
    <row r="36" ht="12.75">
      <c r="J36" s="233"/>
    </row>
    <row r="37" ht="12.75">
      <c r="J37" s="233"/>
    </row>
    <row r="38" ht="12.75">
      <c r="J38" s="233"/>
    </row>
    <row r="39" ht="12.75">
      <c r="J39" s="233"/>
    </row>
    <row r="40" ht="12.75">
      <c r="J40" s="233"/>
    </row>
    <row r="41" ht="12.75">
      <c r="J41" s="233"/>
    </row>
  </sheetData>
  <sheetProtection/>
  <mergeCells count="4">
    <mergeCell ref="B6:J6"/>
    <mergeCell ref="A5:J5"/>
    <mergeCell ref="B7:C7"/>
    <mergeCell ref="I1:J1"/>
  </mergeCells>
  <printOptions/>
  <pageMargins left="0.3937007874015748" right="0.31496062992125984" top="0.5905511811023623" bottom="0.196850393700787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0099"/>
  </sheetPr>
  <dimension ref="A1:R46"/>
  <sheetViews>
    <sheetView workbookViewId="0" topLeftCell="A13">
      <selection activeCell="M21" sqref="M21"/>
    </sheetView>
  </sheetViews>
  <sheetFormatPr defaultColWidth="9.00390625" defaultRowHeight="12.75"/>
  <cols>
    <col min="1" max="1" width="4.00390625" style="67" customWidth="1"/>
    <col min="2" max="2" width="30.125" style="67" customWidth="1"/>
    <col min="3" max="3" width="4.375" style="67" customWidth="1"/>
    <col min="4" max="4" width="7.75390625" style="67" customWidth="1"/>
    <col min="5" max="5" width="7.875" style="67" customWidth="1"/>
    <col min="6" max="6" width="8.25390625" style="67" customWidth="1"/>
    <col min="7" max="7" width="7.875" style="67" customWidth="1"/>
    <col min="8" max="8" width="7.75390625" style="67" customWidth="1"/>
    <col min="9" max="9" width="8.00390625" style="67" customWidth="1"/>
    <col min="10" max="10" width="8.25390625" style="67" customWidth="1"/>
    <col min="11" max="12" width="7.625" style="67" customWidth="1"/>
    <col min="13" max="13" width="7.75390625" style="67" customWidth="1"/>
    <col min="14" max="14" width="9.125" style="67" customWidth="1"/>
    <col min="15" max="15" width="7.75390625" style="67" customWidth="1"/>
    <col min="16" max="16" width="19.125" style="67" customWidth="1"/>
    <col min="17" max="17" width="9.125" style="67" customWidth="1"/>
    <col min="18" max="16384" width="9.125" style="67" customWidth="1"/>
  </cols>
  <sheetData>
    <row r="1" spans="1:16" ht="12" customHeight="1">
      <c r="A1" s="110"/>
      <c r="B1" s="110"/>
      <c r="C1" s="110"/>
      <c r="D1" s="110"/>
      <c r="E1" s="110"/>
      <c r="F1" s="110"/>
      <c r="G1" s="110"/>
      <c r="H1" s="110"/>
      <c r="I1" s="110"/>
      <c r="J1" s="110"/>
      <c r="K1" s="110"/>
      <c r="L1" s="110"/>
      <c r="M1" s="278" t="s">
        <v>572</v>
      </c>
      <c r="N1" s="278"/>
      <c r="O1" s="278"/>
      <c r="P1" s="278"/>
    </row>
    <row r="2" spans="1:17" ht="12" customHeight="1">
      <c r="A2" s="110"/>
      <c r="B2" s="110"/>
      <c r="C2" s="110"/>
      <c r="D2" s="110"/>
      <c r="E2" s="110"/>
      <c r="F2" s="110"/>
      <c r="G2" s="110"/>
      <c r="H2" s="110"/>
      <c r="I2" s="110"/>
      <c r="J2" s="110"/>
      <c r="K2" s="110"/>
      <c r="L2" s="110"/>
      <c r="M2" s="84" t="s">
        <v>259</v>
      </c>
      <c r="N2" s="84"/>
      <c r="O2" s="84"/>
      <c r="P2" s="84"/>
      <c r="Q2" s="35"/>
    </row>
    <row r="3" spans="1:17" ht="12.75" customHeight="1">
      <c r="A3" s="110"/>
      <c r="B3" s="110"/>
      <c r="C3" s="110"/>
      <c r="D3" s="110"/>
      <c r="E3" s="110"/>
      <c r="F3" s="110"/>
      <c r="G3" s="110"/>
      <c r="H3" s="110"/>
      <c r="I3" s="110"/>
      <c r="J3" s="110"/>
      <c r="K3" s="110"/>
      <c r="L3" s="110"/>
      <c r="M3" s="84" t="s">
        <v>53</v>
      </c>
      <c r="N3" s="84"/>
      <c r="O3" s="84"/>
      <c r="P3" s="84"/>
      <c r="Q3" s="35"/>
    </row>
    <row r="4" spans="1:17" ht="12.75" customHeight="1">
      <c r="A4" s="110"/>
      <c r="B4" s="110"/>
      <c r="C4" s="110"/>
      <c r="D4" s="110"/>
      <c r="E4" s="110"/>
      <c r="F4" s="110"/>
      <c r="G4" s="110"/>
      <c r="H4" s="110"/>
      <c r="I4" s="110"/>
      <c r="J4" s="110"/>
      <c r="K4" s="110"/>
      <c r="L4" s="110"/>
      <c r="M4" s="84" t="s">
        <v>827</v>
      </c>
      <c r="N4" s="84"/>
      <c r="O4" s="84"/>
      <c r="P4" s="84"/>
      <c r="Q4" s="35"/>
    </row>
    <row r="5" spans="1:16" ht="12.75">
      <c r="A5" s="110"/>
      <c r="B5" s="110"/>
      <c r="C5" s="110"/>
      <c r="D5" s="110"/>
      <c r="E5" s="110"/>
      <c r="F5" s="110"/>
      <c r="G5" s="110"/>
      <c r="H5" s="110"/>
      <c r="I5" s="110"/>
      <c r="J5" s="110"/>
      <c r="K5" s="110"/>
      <c r="L5" s="110"/>
      <c r="M5" s="110"/>
      <c r="N5" s="110"/>
      <c r="O5" s="110"/>
      <c r="P5" s="110"/>
    </row>
    <row r="6" spans="1:16" ht="33.75" customHeight="1">
      <c r="A6" s="275" t="s">
        <v>261</v>
      </c>
      <c r="B6" s="275"/>
      <c r="C6" s="275"/>
      <c r="D6" s="275"/>
      <c r="E6" s="275"/>
      <c r="F6" s="275"/>
      <c r="G6" s="275"/>
      <c r="H6" s="275"/>
      <c r="I6" s="275"/>
      <c r="J6" s="275"/>
      <c r="K6" s="275"/>
      <c r="L6" s="275"/>
      <c r="M6" s="275"/>
      <c r="N6" s="275"/>
      <c r="O6" s="275"/>
      <c r="P6" s="275"/>
    </row>
    <row r="7" spans="1:16" ht="14.25" customHeight="1">
      <c r="A7" s="280" t="s">
        <v>815</v>
      </c>
      <c r="B7" s="280"/>
      <c r="C7" s="280"/>
      <c r="D7" s="280"/>
      <c r="E7" s="280"/>
      <c r="F7" s="280"/>
      <c r="G7" s="280"/>
      <c r="H7" s="280"/>
      <c r="I7" s="280"/>
      <c r="J7" s="280"/>
      <c r="K7" s="280"/>
      <c r="L7" s="280"/>
      <c r="M7" s="280"/>
      <c r="N7" s="280"/>
      <c r="O7" s="280"/>
      <c r="P7" s="280"/>
    </row>
    <row r="8" spans="1:16" ht="10.5" customHeight="1">
      <c r="A8" s="274" t="s">
        <v>207</v>
      </c>
      <c r="B8" s="274"/>
      <c r="C8" s="274"/>
      <c r="D8" s="274"/>
      <c r="E8" s="274"/>
      <c r="F8" s="274"/>
      <c r="G8" s="274"/>
      <c r="H8" s="274"/>
      <c r="I8" s="274"/>
      <c r="J8" s="274"/>
      <c r="K8" s="274"/>
      <c r="L8" s="274"/>
      <c r="M8" s="274"/>
      <c r="N8" s="274"/>
      <c r="O8" s="274"/>
      <c r="P8" s="274"/>
    </row>
    <row r="9" spans="1:16" ht="12.75" customHeight="1">
      <c r="A9" s="276" t="s">
        <v>218</v>
      </c>
      <c r="B9" s="277" t="s">
        <v>219</v>
      </c>
      <c r="C9" s="277" t="s">
        <v>220</v>
      </c>
      <c r="D9" s="255" t="s">
        <v>177</v>
      </c>
      <c r="E9" s="255"/>
      <c r="F9" s="255"/>
      <c r="G9" s="255"/>
      <c r="H9" s="279" t="s">
        <v>221</v>
      </c>
      <c r="I9" s="279"/>
      <c r="J9" s="279"/>
      <c r="K9" s="279"/>
      <c r="L9" s="279"/>
      <c r="M9" s="279"/>
      <c r="N9" s="279"/>
      <c r="O9" s="279"/>
      <c r="P9" s="255" t="s">
        <v>222</v>
      </c>
    </row>
    <row r="10" spans="1:16" ht="12.75" customHeight="1">
      <c r="A10" s="276"/>
      <c r="B10" s="277"/>
      <c r="C10" s="277"/>
      <c r="D10" s="255"/>
      <c r="E10" s="255"/>
      <c r="F10" s="255"/>
      <c r="G10" s="255"/>
      <c r="H10" s="279" t="s">
        <v>223</v>
      </c>
      <c r="I10" s="279"/>
      <c r="J10" s="279"/>
      <c r="K10" s="279"/>
      <c r="L10" s="255" t="s">
        <v>224</v>
      </c>
      <c r="M10" s="255"/>
      <c r="N10" s="255"/>
      <c r="O10" s="255"/>
      <c r="P10" s="255"/>
    </row>
    <row r="11" spans="1:16" ht="70.5" customHeight="1">
      <c r="A11" s="276"/>
      <c r="B11" s="277"/>
      <c r="C11" s="277"/>
      <c r="D11" s="144" t="s">
        <v>201</v>
      </c>
      <c r="E11" s="144" t="s">
        <v>215</v>
      </c>
      <c r="F11" s="144" t="s">
        <v>194</v>
      </c>
      <c r="G11" s="145" t="s">
        <v>225</v>
      </c>
      <c r="H11" s="144" t="s">
        <v>201</v>
      </c>
      <c r="I11" s="144" t="s">
        <v>215</v>
      </c>
      <c r="J11" s="147" t="s">
        <v>194</v>
      </c>
      <c r="K11" s="167" t="s">
        <v>225</v>
      </c>
      <c r="L11" s="147" t="s">
        <v>201</v>
      </c>
      <c r="M11" s="147" t="s">
        <v>215</v>
      </c>
      <c r="N11" s="147" t="s">
        <v>194</v>
      </c>
      <c r="O11" s="145" t="s">
        <v>225</v>
      </c>
      <c r="P11" s="255"/>
    </row>
    <row r="12" spans="1:16" ht="14.25" customHeight="1">
      <c r="A12" s="146">
        <v>1</v>
      </c>
      <c r="B12" s="146">
        <v>2</v>
      </c>
      <c r="C12" s="146">
        <v>3</v>
      </c>
      <c r="D12" s="146">
        <v>4</v>
      </c>
      <c r="E12" s="146">
        <v>5</v>
      </c>
      <c r="F12" s="146">
        <v>6</v>
      </c>
      <c r="G12" s="146">
        <v>7</v>
      </c>
      <c r="H12" s="146">
        <v>8</v>
      </c>
      <c r="I12" s="146">
        <v>9</v>
      </c>
      <c r="J12" s="146">
        <v>10</v>
      </c>
      <c r="K12" s="146">
        <v>11</v>
      </c>
      <c r="L12" s="146">
        <v>12</v>
      </c>
      <c r="M12" s="146">
        <v>13</v>
      </c>
      <c r="N12" s="146">
        <v>14</v>
      </c>
      <c r="O12" s="146">
        <v>15</v>
      </c>
      <c r="P12" s="146">
        <v>16</v>
      </c>
    </row>
    <row r="13" spans="1:16" ht="52.5" customHeight="1">
      <c r="A13" s="185">
        <v>1</v>
      </c>
      <c r="B13" s="215" t="s">
        <v>723</v>
      </c>
      <c r="C13" s="198" t="s">
        <v>645</v>
      </c>
      <c r="D13" s="140">
        <f aca="true" t="shared" si="0" ref="D13:D21">H13+L13</f>
        <v>11595.9</v>
      </c>
      <c r="E13" s="140">
        <f>I13+M13</f>
        <v>11225.9</v>
      </c>
      <c r="F13" s="140">
        <f>J13+N13</f>
        <v>11225.9</v>
      </c>
      <c r="G13" s="140">
        <f>F13/E13*100</f>
        <v>100</v>
      </c>
      <c r="H13" s="199">
        <v>5116.7</v>
      </c>
      <c r="I13" s="199">
        <v>5116.7</v>
      </c>
      <c r="J13" s="140">
        <v>5116.7</v>
      </c>
      <c r="K13" s="140">
        <f>J13/I13*100</f>
        <v>100</v>
      </c>
      <c r="L13" s="140">
        <v>6479.2</v>
      </c>
      <c r="M13" s="140">
        <v>6109.2</v>
      </c>
      <c r="N13" s="140">
        <v>6109.2</v>
      </c>
      <c r="O13" s="140">
        <f>N13/M13*100</f>
        <v>100</v>
      </c>
      <c r="P13" s="178"/>
    </row>
    <row r="14" spans="1:16" ht="37.5" customHeight="1">
      <c r="A14" s="185">
        <v>2</v>
      </c>
      <c r="B14" s="215" t="s">
        <v>724</v>
      </c>
      <c r="C14" s="45">
        <v>2017</v>
      </c>
      <c r="D14" s="140">
        <f t="shared" si="0"/>
        <v>2267.8</v>
      </c>
      <c r="E14" s="140">
        <f aca="true" t="shared" si="1" ref="E14:E21">I14+M14</f>
        <v>0</v>
      </c>
      <c r="F14" s="140">
        <f aca="true" t="shared" si="2" ref="F14:F23">J14+N14</f>
        <v>0</v>
      </c>
      <c r="G14" s="140">
        <v>0</v>
      </c>
      <c r="H14" s="199">
        <v>0</v>
      </c>
      <c r="I14" s="199">
        <v>0</v>
      </c>
      <c r="J14" s="140">
        <v>0</v>
      </c>
      <c r="K14" s="140">
        <v>0</v>
      </c>
      <c r="L14" s="140">
        <v>2267.8</v>
      </c>
      <c r="M14" s="140">
        <v>0</v>
      </c>
      <c r="N14" s="140">
        <f aca="true" t="shared" si="3" ref="N14:N22">M14/L14*100</f>
        <v>0</v>
      </c>
      <c r="O14" s="140">
        <v>0</v>
      </c>
      <c r="P14" s="178"/>
    </row>
    <row r="15" spans="1:16" ht="29.25" customHeight="1">
      <c r="A15" s="185">
        <v>3</v>
      </c>
      <c r="B15" s="215" t="s">
        <v>640</v>
      </c>
      <c r="C15" s="45">
        <v>2017</v>
      </c>
      <c r="D15" s="140">
        <f t="shared" si="0"/>
        <v>502.7</v>
      </c>
      <c r="E15" s="140">
        <f t="shared" si="1"/>
        <v>0</v>
      </c>
      <c r="F15" s="140">
        <f t="shared" si="2"/>
        <v>0</v>
      </c>
      <c r="G15" s="140">
        <v>0</v>
      </c>
      <c r="H15" s="199">
        <v>0</v>
      </c>
      <c r="I15" s="199">
        <v>0</v>
      </c>
      <c r="J15" s="140">
        <v>0</v>
      </c>
      <c r="K15" s="140">
        <v>0</v>
      </c>
      <c r="L15" s="140">
        <v>502.7</v>
      </c>
      <c r="M15" s="140">
        <v>0</v>
      </c>
      <c r="N15" s="140">
        <f t="shared" si="3"/>
        <v>0</v>
      </c>
      <c r="O15" s="140">
        <v>0</v>
      </c>
      <c r="P15" s="178"/>
    </row>
    <row r="16" spans="1:16" ht="57" customHeight="1">
      <c r="A16" s="185">
        <v>4</v>
      </c>
      <c r="B16" s="215" t="s">
        <v>641</v>
      </c>
      <c r="C16" s="45">
        <v>2017</v>
      </c>
      <c r="D16" s="140">
        <f t="shared" si="0"/>
        <v>254.6</v>
      </c>
      <c r="E16" s="140">
        <f t="shared" si="1"/>
        <v>254.6</v>
      </c>
      <c r="F16" s="140">
        <f t="shared" si="2"/>
        <v>254.6</v>
      </c>
      <c r="G16" s="140">
        <f>F16/E16*100</f>
        <v>100</v>
      </c>
      <c r="H16" s="140">
        <v>0</v>
      </c>
      <c r="I16" s="140">
        <v>0</v>
      </c>
      <c r="J16" s="140">
        <v>0</v>
      </c>
      <c r="K16" s="140">
        <v>0</v>
      </c>
      <c r="L16" s="140">
        <v>254.6</v>
      </c>
      <c r="M16" s="140">
        <v>254.6</v>
      </c>
      <c r="N16" s="140">
        <v>254.6</v>
      </c>
      <c r="O16" s="140">
        <f aca="true" t="shared" si="4" ref="O16:O23">N16/M16*100</f>
        <v>100</v>
      </c>
      <c r="P16" s="178"/>
    </row>
    <row r="17" spans="1:18" ht="34.5" customHeight="1">
      <c r="A17" s="185">
        <v>5</v>
      </c>
      <c r="B17" s="215" t="s">
        <v>720</v>
      </c>
      <c r="C17" s="45">
        <v>2017</v>
      </c>
      <c r="D17" s="140">
        <f t="shared" si="0"/>
        <v>4033</v>
      </c>
      <c r="E17" s="140">
        <f t="shared" si="1"/>
        <v>4032</v>
      </c>
      <c r="F17" s="140">
        <f t="shared" si="2"/>
        <v>4012.8</v>
      </c>
      <c r="G17" s="140">
        <f>F17/E17*100</f>
        <v>99.52380952380952</v>
      </c>
      <c r="H17" s="140">
        <v>3818.9</v>
      </c>
      <c r="I17" s="140">
        <v>3818.9</v>
      </c>
      <c r="J17" s="140">
        <v>3799.8</v>
      </c>
      <c r="K17" s="140">
        <f aca="true" t="shared" si="5" ref="K17:K22">J17/I17*100</f>
        <v>99.49985597947052</v>
      </c>
      <c r="L17" s="140">
        <v>214.1</v>
      </c>
      <c r="M17" s="140">
        <v>213.1</v>
      </c>
      <c r="N17" s="140">
        <v>213</v>
      </c>
      <c r="O17" s="140">
        <f t="shared" si="4"/>
        <v>99.9530736743313</v>
      </c>
      <c r="P17" s="216"/>
      <c r="R17" s="168"/>
    </row>
    <row r="18" spans="1:16" ht="40.5" customHeight="1">
      <c r="A18" s="185">
        <v>6</v>
      </c>
      <c r="B18" s="215" t="s">
        <v>681</v>
      </c>
      <c r="C18" s="45">
        <v>2017</v>
      </c>
      <c r="D18" s="140">
        <f t="shared" si="0"/>
        <v>3607.1000000000004</v>
      </c>
      <c r="E18" s="140">
        <f t="shared" si="1"/>
        <v>3607.1000000000004</v>
      </c>
      <c r="F18" s="140">
        <f t="shared" si="2"/>
        <v>3589.1000000000004</v>
      </c>
      <c r="G18" s="140">
        <f>F18/E18*100</f>
        <v>99.50098417010895</v>
      </c>
      <c r="H18" s="140">
        <v>3415.8</v>
      </c>
      <c r="I18" s="140">
        <v>3415.8</v>
      </c>
      <c r="J18" s="140">
        <v>3397.8</v>
      </c>
      <c r="K18" s="140">
        <f t="shared" si="5"/>
        <v>99.4730370630599</v>
      </c>
      <c r="L18" s="140">
        <f>191.3</f>
        <v>191.3</v>
      </c>
      <c r="M18" s="140">
        <v>191.3</v>
      </c>
      <c r="N18" s="140">
        <v>191.3</v>
      </c>
      <c r="O18" s="140">
        <f t="shared" si="4"/>
        <v>100</v>
      </c>
      <c r="P18" s="241"/>
    </row>
    <row r="19" spans="1:16" ht="53.25" customHeight="1">
      <c r="A19" s="185">
        <v>7</v>
      </c>
      <c r="B19" s="215" t="s">
        <v>721</v>
      </c>
      <c r="C19" s="45">
        <v>2017</v>
      </c>
      <c r="D19" s="140">
        <f t="shared" si="0"/>
        <v>2010.5</v>
      </c>
      <c r="E19" s="140">
        <f t="shared" si="1"/>
        <v>1914.8</v>
      </c>
      <c r="F19" s="140">
        <f t="shared" si="2"/>
        <v>0</v>
      </c>
      <c r="G19" s="140">
        <f>F19/E19*100</f>
        <v>0</v>
      </c>
      <c r="H19" s="140">
        <v>1914.8</v>
      </c>
      <c r="I19" s="140">
        <v>1914.8</v>
      </c>
      <c r="J19" s="140">
        <v>0</v>
      </c>
      <c r="K19" s="140">
        <f t="shared" si="5"/>
        <v>0</v>
      </c>
      <c r="L19" s="140">
        <v>95.7</v>
      </c>
      <c r="M19" s="140">
        <v>0</v>
      </c>
      <c r="N19" s="140">
        <f t="shared" si="3"/>
        <v>0</v>
      </c>
      <c r="O19" s="140">
        <v>0</v>
      </c>
      <c r="P19" s="240" t="s">
        <v>831</v>
      </c>
    </row>
    <row r="20" spans="1:18" ht="43.5" customHeight="1">
      <c r="A20" s="185">
        <v>8</v>
      </c>
      <c r="B20" s="15" t="s">
        <v>722</v>
      </c>
      <c r="C20" s="45">
        <v>2017</v>
      </c>
      <c r="D20" s="140">
        <f t="shared" si="0"/>
        <v>2200</v>
      </c>
      <c r="E20" s="140">
        <f t="shared" si="1"/>
        <v>1980</v>
      </c>
      <c r="F20" s="140">
        <f t="shared" si="2"/>
        <v>0</v>
      </c>
      <c r="G20" s="140">
        <v>0</v>
      </c>
      <c r="H20" s="140">
        <v>1980</v>
      </c>
      <c r="I20" s="140">
        <v>1980</v>
      </c>
      <c r="J20" s="140">
        <v>0</v>
      </c>
      <c r="K20" s="140">
        <f t="shared" si="5"/>
        <v>0</v>
      </c>
      <c r="L20" s="140">
        <v>220</v>
      </c>
      <c r="M20" s="140">
        <v>0</v>
      </c>
      <c r="N20" s="140">
        <f t="shared" si="3"/>
        <v>0</v>
      </c>
      <c r="O20" s="140">
        <v>0</v>
      </c>
      <c r="P20" s="240" t="s">
        <v>831</v>
      </c>
      <c r="R20" s="78"/>
    </row>
    <row r="21" spans="1:16" ht="58.5" customHeight="1">
      <c r="A21" s="185">
        <v>9</v>
      </c>
      <c r="B21" s="4" t="s">
        <v>642</v>
      </c>
      <c r="C21" s="45">
        <v>2017</v>
      </c>
      <c r="D21" s="140">
        <f t="shared" si="0"/>
        <v>200</v>
      </c>
      <c r="E21" s="140">
        <f t="shared" si="1"/>
        <v>200</v>
      </c>
      <c r="F21" s="140">
        <f t="shared" si="2"/>
        <v>193.9</v>
      </c>
      <c r="G21" s="140">
        <v>0</v>
      </c>
      <c r="H21" s="140">
        <v>150</v>
      </c>
      <c r="I21" s="140">
        <v>150</v>
      </c>
      <c r="J21" s="140">
        <v>143.9</v>
      </c>
      <c r="K21" s="140">
        <f t="shared" si="5"/>
        <v>95.93333333333334</v>
      </c>
      <c r="L21" s="140">
        <v>50</v>
      </c>
      <c r="M21" s="140">
        <v>50</v>
      </c>
      <c r="N21" s="140">
        <v>50</v>
      </c>
      <c r="O21" s="140">
        <f t="shared" si="4"/>
        <v>100</v>
      </c>
      <c r="P21" s="178"/>
    </row>
    <row r="22" spans="1:16" ht="80.25" customHeight="1">
      <c r="A22" s="185">
        <v>10</v>
      </c>
      <c r="B22" s="15" t="s">
        <v>643</v>
      </c>
      <c r="C22" s="198">
        <v>2017</v>
      </c>
      <c r="D22" s="140">
        <f aca="true" t="shared" si="6" ref="D22:F24">H22+L22</f>
        <v>273.5</v>
      </c>
      <c r="E22" s="140">
        <f t="shared" si="6"/>
        <v>205.1</v>
      </c>
      <c r="F22" s="140">
        <f t="shared" si="2"/>
        <v>0</v>
      </c>
      <c r="G22" s="140">
        <v>0</v>
      </c>
      <c r="H22" s="140">
        <v>205.1</v>
      </c>
      <c r="I22" s="140">
        <v>205.1</v>
      </c>
      <c r="J22" s="140">
        <v>0</v>
      </c>
      <c r="K22" s="140">
        <f t="shared" si="5"/>
        <v>0</v>
      </c>
      <c r="L22" s="140">
        <v>68.4</v>
      </c>
      <c r="M22" s="140">
        <v>0</v>
      </c>
      <c r="N22" s="140">
        <f t="shared" si="3"/>
        <v>0</v>
      </c>
      <c r="O22" s="140">
        <v>0</v>
      </c>
      <c r="P22" s="178" t="s">
        <v>830</v>
      </c>
    </row>
    <row r="23" spans="1:16" ht="75" customHeight="1">
      <c r="A23" s="185">
        <v>11</v>
      </c>
      <c r="B23" s="15" t="s">
        <v>644</v>
      </c>
      <c r="C23" s="198">
        <v>2017</v>
      </c>
      <c r="D23" s="140">
        <f t="shared" si="6"/>
        <v>50</v>
      </c>
      <c r="E23" s="140">
        <f t="shared" si="6"/>
        <v>50</v>
      </c>
      <c r="F23" s="140">
        <f t="shared" si="2"/>
        <v>50</v>
      </c>
      <c r="G23" s="140">
        <f>F23/E23*100</f>
        <v>100</v>
      </c>
      <c r="H23" s="140">
        <v>0</v>
      </c>
      <c r="I23" s="140">
        <v>0</v>
      </c>
      <c r="J23" s="140">
        <v>0</v>
      </c>
      <c r="K23" s="140">
        <v>0</v>
      </c>
      <c r="L23" s="140">
        <v>50</v>
      </c>
      <c r="M23" s="140">
        <v>50</v>
      </c>
      <c r="N23" s="140">
        <v>50</v>
      </c>
      <c r="O23" s="140">
        <f t="shared" si="4"/>
        <v>100</v>
      </c>
      <c r="P23" s="178"/>
    </row>
    <row r="24" spans="1:16" ht="72.75" customHeight="1" hidden="1">
      <c r="A24" s="185">
        <v>15</v>
      </c>
      <c r="B24" s="179"/>
      <c r="C24" s="180">
        <v>2017</v>
      </c>
      <c r="D24" s="140">
        <f t="shared" si="6"/>
        <v>0</v>
      </c>
      <c r="E24" s="140">
        <f t="shared" si="6"/>
        <v>0</v>
      </c>
      <c r="F24" s="140">
        <f t="shared" si="6"/>
        <v>0</v>
      </c>
      <c r="G24" s="140"/>
      <c r="H24" s="140"/>
      <c r="I24" s="140"/>
      <c r="J24" s="140"/>
      <c r="K24" s="140"/>
      <c r="L24" s="140"/>
      <c r="M24" s="140"/>
      <c r="N24" s="140"/>
      <c r="O24" s="140"/>
      <c r="P24" s="178"/>
    </row>
    <row r="25" spans="1:16" ht="27" customHeight="1">
      <c r="A25" s="181"/>
      <c r="B25" s="181" t="s">
        <v>258</v>
      </c>
      <c r="C25" s="182"/>
      <c r="D25" s="183">
        <f>SUM(D13:D24)</f>
        <v>26995.1</v>
      </c>
      <c r="E25" s="183">
        <f>E13+E14+E15+E16+E17+E18+E19+E20+E21+E22+E23</f>
        <v>23469.499999999996</v>
      </c>
      <c r="F25" s="183">
        <f>SUM(F13:F24)</f>
        <v>19326.300000000003</v>
      </c>
      <c r="G25" s="183">
        <f>G13+G14+G15+G16+G17+G18+G19+G20+G21+G22+G23</f>
        <v>499.02479369391847</v>
      </c>
      <c r="H25" s="183">
        <f>SUM(H13:H24)</f>
        <v>16601.3</v>
      </c>
      <c r="I25" s="183">
        <f>SUM(I13:I24)</f>
        <v>16601.3</v>
      </c>
      <c r="J25" s="183">
        <f>SUM(J13:J24)</f>
        <v>12458.199999999999</v>
      </c>
      <c r="K25" s="183">
        <f>K13+K14+K15+K16+K17+K18+K19+K20+K21+K22+K23</f>
        <v>394.90622637586375</v>
      </c>
      <c r="L25" s="183">
        <f>SUM(L13:L24)</f>
        <v>10393.800000000001</v>
      </c>
      <c r="M25" s="183">
        <f>M13+M14+M15+M16+M17+M18+M19+M20+M21+M22+M23</f>
        <v>6868.200000000001</v>
      </c>
      <c r="N25" s="183">
        <f>N13+N14+N15+N16+N17+N18+N19+N20+N21+N22+N23</f>
        <v>6868.1</v>
      </c>
      <c r="O25" s="183">
        <f>SUM(O13:O24)</f>
        <v>599.9530736743313</v>
      </c>
      <c r="P25" s="184"/>
    </row>
    <row r="30" ht="12.75">
      <c r="D30" s="168"/>
    </row>
    <row r="43" ht="12.75">
      <c r="B43" s="176"/>
    </row>
    <row r="46" spans="7:15" ht="12.75">
      <c r="G46" s="177"/>
      <c r="H46" s="177"/>
      <c r="I46" s="177"/>
      <c r="J46" s="177"/>
      <c r="K46" s="177"/>
      <c r="L46" s="177"/>
      <c r="M46" s="177"/>
      <c r="N46" s="177"/>
      <c r="O46" s="177"/>
    </row>
  </sheetData>
  <sheetProtection/>
  <mergeCells count="12">
    <mergeCell ref="L10:O10"/>
    <mergeCell ref="A7:P7"/>
    <mergeCell ref="A8:P8"/>
    <mergeCell ref="A6:P6"/>
    <mergeCell ref="A9:A11"/>
    <mergeCell ref="B9:B11"/>
    <mergeCell ref="M1:P1"/>
    <mergeCell ref="C9:C11"/>
    <mergeCell ref="D9:G10"/>
    <mergeCell ref="P9:P11"/>
    <mergeCell ref="H9:O9"/>
    <mergeCell ref="H10:K10"/>
  </mergeCells>
  <printOptions/>
  <pageMargins left="0.31496062992125984" right="0.1968503937007874" top="0.7480314960629921" bottom="0.7480314960629921"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0000FF"/>
  </sheetPr>
  <dimension ref="A1:M49"/>
  <sheetViews>
    <sheetView zoomScalePageLayoutView="0" workbookViewId="0" topLeftCell="A16">
      <selection activeCell="D18" sqref="D18"/>
    </sheetView>
  </sheetViews>
  <sheetFormatPr defaultColWidth="9.00390625" defaultRowHeight="12.75"/>
  <cols>
    <col min="1" max="1" width="43.875" style="67" customWidth="1"/>
    <col min="2" max="2" width="13.625" style="67" customWidth="1"/>
    <col min="3" max="3" width="12.875" style="67" customWidth="1"/>
    <col min="4" max="4" width="15.625" style="67" customWidth="1"/>
    <col min="5" max="5" width="10.625" style="67" customWidth="1"/>
    <col min="6" max="6" width="9.125" style="67" customWidth="1"/>
    <col min="7" max="7" width="11.375" style="67" customWidth="1"/>
    <col min="8" max="8" width="9.125" style="67" customWidth="1"/>
    <col min="9" max="9" width="10.875" style="67" customWidth="1"/>
    <col min="10" max="10" width="9.125" style="67" customWidth="1"/>
    <col min="11" max="11" width="10.375" style="67" customWidth="1"/>
    <col min="12" max="16384" width="9.125" style="67" customWidth="1"/>
  </cols>
  <sheetData>
    <row r="1" spans="1:9" ht="12.75">
      <c r="A1" s="72"/>
      <c r="B1" s="72"/>
      <c r="C1" s="73" t="s">
        <v>178</v>
      </c>
      <c r="D1" s="285"/>
      <c r="E1" s="285"/>
      <c r="G1" s="290" t="s">
        <v>572</v>
      </c>
      <c r="H1" s="290"/>
      <c r="I1" s="290"/>
    </row>
    <row r="2" spans="1:11" ht="15">
      <c r="A2" s="72"/>
      <c r="B2" s="72"/>
      <c r="C2" s="73"/>
      <c r="D2" s="74"/>
      <c r="E2" s="74"/>
      <c r="G2" s="109" t="s">
        <v>259</v>
      </c>
      <c r="H2" s="84"/>
      <c r="I2" s="84"/>
      <c r="J2" s="58"/>
      <c r="K2" s="35"/>
    </row>
    <row r="3" spans="1:11" ht="15">
      <c r="A3" s="72"/>
      <c r="B3" s="72"/>
      <c r="C3" s="73"/>
      <c r="D3" s="74"/>
      <c r="E3" s="74"/>
      <c r="G3" s="291" t="s">
        <v>53</v>
      </c>
      <c r="H3" s="291"/>
      <c r="I3" s="291"/>
      <c r="J3" s="58"/>
      <c r="K3" s="35"/>
    </row>
    <row r="4" spans="1:11" ht="12" customHeight="1">
      <c r="A4" s="72"/>
      <c r="B4" s="72"/>
      <c r="C4" s="75"/>
      <c r="G4" s="291" t="s">
        <v>827</v>
      </c>
      <c r="H4" s="291"/>
      <c r="I4" s="291"/>
      <c r="J4" s="58"/>
      <c r="K4" s="35"/>
    </row>
    <row r="5" spans="1:9" ht="13.5" customHeight="1">
      <c r="A5" s="286" t="s">
        <v>260</v>
      </c>
      <c r="B5" s="286"/>
      <c r="C5" s="286"/>
      <c r="D5" s="286"/>
      <c r="E5" s="286"/>
      <c r="F5" s="286"/>
      <c r="G5" s="286"/>
      <c r="H5" s="286"/>
      <c r="I5" s="286"/>
    </row>
    <row r="6" spans="1:9" ht="13.5" customHeight="1">
      <c r="A6" s="287" t="s">
        <v>780</v>
      </c>
      <c r="B6" s="287"/>
      <c r="C6" s="287"/>
      <c r="D6" s="287"/>
      <c r="E6" s="287"/>
      <c r="F6" s="287"/>
      <c r="G6" s="287"/>
      <c r="H6" s="287"/>
      <c r="I6" s="287"/>
    </row>
    <row r="7" spans="1:3" ht="4.5" customHeight="1">
      <c r="A7" s="76"/>
      <c r="B7" s="76"/>
      <c r="C7" s="76"/>
    </row>
    <row r="8" spans="1:10" ht="14.25" customHeight="1">
      <c r="A8" s="106"/>
      <c r="B8" s="288"/>
      <c r="C8" s="288"/>
      <c r="D8" s="106"/>
      <c r="E8" s="106"/>
      <c r="F8" s="106"/>
      <c r="G8" s="106"/>
      <c r="H8" s="289" t="s">
        <v>207</v>
      </c>
      <c r="I8" s="289"/>
      <c r="J8" s="107"/>
    </row>
    <row r="9" spans="1:10" ht="19.5" customHeight="1">
      <c r="A9" s="281" t="s">
        <v>208</v>
      </c>
      <c r="B9" s="283" t="s">
        <v>209</v>
      </c>
      <c r="C9" s="284"/>
      <c r="D9" s="281" t="s">
        <v>210</v>
      </c>
      <c r="E9" s="281" t="s">
        <v>211</v>
      </c>
      <c r="F9" s="281" t="s">
        <v>212</v>
      </c>
      <c r="G9" s="281" t="s">
        <v>213</v>
      </c>
      <c r="H9" s="281" t="s">
        <v>214</v>
      </c>
      <c r="I9" s="282" t="s">
        <v>185</v>
      </c>
      <c r="J9" s="107"/>
    </row>
    <row r="10" spans="1:13" s="77" customFormat="1" ht="64.5" customHeight="1">
      <c r="A10" s="281"/>
      <c r="B10" s="186" t="s">
        <v>201</v>
      </c>
      <c r="C10" s="186" t="s">
        <v>215</v>
      </c>
      <c r="D10" s="281"/>
      <c r="E10" s="281"/>
      <c r="F10" s="281"/>
      <c r="G10" s="281"/>
      <c r="H10" s="281"/>
      <c r="I10" s="282"/>
      <c r="J10" s="107"/>
      <c r="M10" s="77" t="s">
        <v>639</v>
      </c>
    </row>
    <row r="11" spans="1:10" ht="12.75" customHeight="1">
      <c r="A11" s="108">
        <v>1</v>
      </c>
      <c r="B11" s="108">
        <v>2</v>
      </c>
      <c r="C11" s="108">
        <v>3</v>
      </c>
      <c r="D11" s="108">
        <v>4</v>
      </c>
      <c r="E11" s="108">
        <v>5</v>
      </c>
      <c r="F11" s="108">
        <v>6</v>
      </c>
      <c r="G11" s="108">
        <v>7</v>
      </c>
      <c r="H11" s="108" t="s">
        <v>216</v>
      </c>
      <c r="I11" s="108">
        <v>9</v>
      </c>
      <c r="J11" s="107"/>
    </row>
    <row r="12" spans="1:10" ht="57.75" customHeight="1">
      <c r="A12" s="54" t="s">
        <v>627</v>
      </c>
      <c r="B12" s="120">
        <f>B13+B14</f>
        <v>204.4</v>
      </c>
      <c r="C12" s="120">
        <f>C13+C14</f>
        <v>204.4</v>
      </c>
      <c r="D12" s="136" t="s">
        <v>179</v>
      </c>
      <c r="E12" s="120">
        <f>E13+E14</f>
        <v>204.4</v>
      </c>
      <c r="F12" s="120">
        <f>F13+F14</f>
        <v>204.4</v>
      </c>
      <c r="G12" s="120">
        <f>G13+G14</f>
        <v>204.4</v>
      </c>
      <c r="H12" s="120">
        <f>G12-C12</f>
        <v>0</v>
      </c>
      <c r="I12" s="120"/>
      <c r="J12" s="107"/>
    </row>
    <row r="13" spans="1:10" ht="32.25" customHeight="1">
      <c r="A13" s="55" t="s">
        <v>628</v>
      </c>
      <c r="B13" s="31">
        <v>188.9</v>
      </c>
      <c r="C13" s="31">
        <v>188.9</v>
      </c>
      <c r="D13" s="136"/>
      <c r="E13" s="31">
        <v>188.9</v>
      </c>
      <c r="F13" s="31">
        <v>188.9</v>
      </c>
      <c r="G13" s="31">
        <v>188.9</v>
      </c>
      <c r="H13" s="31">
        <v>0</v>
      </c>
      <c r="I13" s="31"/>
      <c r="J13" s="107"/>
    </row>
    <row r="14" spans="1:10" ht="52.5" customHeight="1">
      <c r="A14" s="55" t="s">
        <v>629</v>
      </c>
      <c r="B14" s="31">
        <v>15.5</v>
      </c>
      <c r="C14" s="31">
        <v>15.5</v>
      </c>
      <c r="D14" s="136"/>
      <c r="E14" s="31">
        <v>15.5</v>
      </c>
      <c r="F14" s="31">
        <v>15.5</v>
      </c>
      <c r="G14" s="31">
        <v>15.5</v>
      </c>
      <c r="H14" s="31">
        <v>0</v>
      </c>
      <c r="I14" s="31"/>
      <c r="J14" s="107"/>
    </row>
    <row r="15" spans="1:10" ht="51.75" customHeight="1">
      <c r="A15" s="54" t="s">
        <v>630</v>
      </c>
      <c r="B15" s="120">
        <f>B16+B17</f>
        <v>781.7</v>
      </c>
      <c r="C15" s="120">
        <v>0</v>
      </c>
      <c r="D15" s="136" t="s">
        <v>179</v>
      </c>
      <c r="E15" s="120">
        <v>0</v>
      </c>
      <c r="F15" s="120">
        <v>0</v>
      </c>
      <c r="G15" s="120">
        <v>0</v>
      </c>
      <c r="H15" s="120">
        <v>0</v>
      </c>
      <c r="I15" s="120"/>
      <c r="J15" s="107"/>
    </row>
    <row r="16" spans="1:10" ht="30.75" customHeight="1">
      <c r="A16" s="55" t="s">
        <v>631</v>
      </c>
      <c r="B16" s="31">
        <v>621.6</v>
      </c>
      <c r="C16" s="31">
        <v>0</v>
      </c>
      <c r="D16" s="136"/>
      <c r="E16" s="31">
        <v>0</v>
      </c>
      <c r="F16" s="31">
        <v>0</v>
      </c>
      <c r="G16" s="31">
        <v>0</v>
      </c>
      <c r="H16" s="31">
        <v>0</v>
      </c>
      <c r="I16" s="120"/>
      <c r="J16" s="107"/>
    </row>
    <row r="17" spans="1:11" ht="51.75" customHeight="1">
      <c r="A17" s="55" t="s">
        <v>632</v>
      </c>
      <c r="B17" s="31">
        <v>160.1</v>
      </c>
      <c r="C17" s="31">
        <v>0</v>
      </c>
      <c r="D17" s="136"/>
      <c r="E17" s="31">
        <v>0</v>
      </c>
      <c r="F17" s="31">
        <v>0</v>
      </c>
      <c r="G17" s="31">
        <v>0</v>
      </c>
      <c r="H17" s="31">
        <v>0</v>
      </c>
      <c r="I17" s="120"/>
      <c r="J17" s="107"/>
      <c r="K17" s="168"/>
    </row>
    <row r="18" spans="1:10" ht="65.25" customHeight="1">
      <c r="A18" s="54" t="s">
        <v>825</v>
      </c>
      <c r="B18" s="120">
        <f>B19+B20</f>
        <v>347.59999999999997</v>
      </c>
      <c r="C18" s="120">
        <v>0</v>
      </c>
      <c r="D18" s="136" t="s">
        <v>179</v>
      </c>
      <c r="E18" s="120">
        <v>0</v>
      </c>
      <c r="F18" s="120">
        <v>0</v>
      </c>
      <c r="G18" s="120">
        <v>0</v>
      </c>
      <c r="H18" s="120">
        <v>0</v>
      </c>
      <c r="I18" s="120"/>
      <c r="J18" s="107"/>
    </row>
    <row r="19" spans="1:10" ht="47.25" customHeight="1">
      <c r="A19" s="55" t="s">
        <v>633</v>
      </c>
      <c r="B19" s="31">
        <v>303.4</v>
      </c>
      <c r="C19" s="31">
        <v>0</v>
      </c>
      <c r="D19" s="136"/>
      <c r="E19" s="31">
        <v>0</v>
      </c>
      <c r="F19" s="31">
        <v>0</v>
      </c>
      <c r="G19" s="31">
        <v>0</v>
      </c>
      <c r="H19" s="31">
        <v>0</v>
      </c>
      <c r="I19" s="120"/>
      <c r="J19" s="107"/>
    </row>
    <row r="20" spans="1:10" ht="51.75" customHeight="1">
      <c r="A20" s="55" t="s">
        <v>824</v>
      </c>
      <c r="B20" s="31">
        <v>44.2</v>
      </c>
      <c r="C20" s="31">
        <v>0</v>
      </c>
      <c r="D20" s="136"/>
      <c r="E20" s="31">
        <v>0</v>
      </c>
      <c r="F20" s="31">
        <v>0</v>
      </c>
      <c r="G20" s="31">
        <v>0</v>
      </c>
      <c r="H20" s="31">
        <v>0</v>
      </c>
      <c r="I20" s="120"/>
      <c r="J20" s="107"/>
    </row>
    <row r="21" spans="1:11" ht="51.75" customHeight="1">
      <c r="A21" s="54" t="s">
        <v>634</v>
      </c>
      <c r="B21" s="120">
        <v>180.3</v>
      </c>
      <c r="C21" s="120">
        <v>180.3</v>
      </c>
      <c r="D21" s="136" t="s">
        <v>179</v>
      </c>
      <c r="E21" s="120">
        <f>E22+E23</f>
        <v>180.3</v>
      </c>
      <c r="F21" s="120">
        <f>F22+F23</f>
        <v>180.3</v>
      </c>
      <c r="G21" s="120">
        <f>G22+G23</f>
        <v>180.3</v>
      </c>
      <c r="H21" s="120">
        <f>G21-C21</f>
        <v>0</v>
      </c>
      <c r="I21" s="120"/>
      <c r="J21" s="107"/>
      <c r="K21" s="168"/>
    </row>
    <row r="22" spans="1:10" ht="31.5" customHeight="1">
      <c r="A22" s="55" t="s">
        <v>635</v>
      </c>
      <c r="B22" s="31">
        <v>125.4</v>
      </c>
      <c r="C22" s="31">
        <v>125.4</v>
      </c>
      <c r="D22" s="136"/>
      <c r="E22" s="31">
        <v>125.4</v>
      </c>
      <c r="F22" s="31">
        <v>125.4</v>
      </c>
      <c r="G22" s="31">
        <v>125.4</v>
      </c>
      <c r="H22" s="31">
        <v>0</v>
      </c>
      <c r="I22" s="120"/>
      <c r="J22" s="107"/>
    </row>
    <row r="23" spans="1:10" ht="51.75" customHeight="1">
      <c r="A23" s="55" t="s">
        <v>636</v>
      </c>
      <c r="B23" s="31">
        <v>54.9</v>
      </c>
      <c r="C23" s="31">
        <v>54.9</v>
      </c>
      <c r="D23" s="136"/>
      <c r="E23" s="31">
        <v>54.9</v>
      </c>
      <c r="F23" s="31">
        <v>54.9</v>
      </c>
      <c r="G23" s="31">
        <v>54.9</v>
      </c>
      <c r="H23" s="31">
        <v>0</v>
      </c>
      <c r="I23" s="120"/>
      <c r="J23" s="107"/>
    </row>
    <row r="24" spans="1:10" ht="46.5" customHeight="1">
      <c r="A24" s="54" t="s">
        <v>637</v>
      </c>
      <c r="B24" s="31">
        <v>6.4</v>
      </c>
      <c r="C24" s="120">
        <v>6.4</v>
      </c>
      <c r="D24" s="136" t="s">
        <v>179</v>
      </c>
      <c r="E24" s="120">
        <v>6.4</v>
      </c>
      <c r="F24" s="120">
        <v>6.4</v>
      </c>
      <c r="G24" s="120">
        <v>6.4</v>
      </c>
      <c r="H24" s="120">
        <f>G24-C24</f>
        <v>0</v>
      </c>
      <c r="I24" s="120"/>
      <c r="J24" s="107"/>
    </row>
    <row r="25" spans="1:10" ht="95.25" customHeight="1">
      <c r="A25" s="54" t="s">
        <v>638</v>
      </c>
      <c r="B25" s="120">
        <v>1383.4</v>
      </c>
      <c r="C25" s="120">
        <v>1383.4</v>
      </c>
      <c r="D25" s="136" t="s">
        <v>179</v>
      </c>
      <c r="E25" s="120">
        <v>1383.4</v>
      </c>
      <c r="F25" s="120">
        <v>1383.4</v>
      </c>
      <c r="G25" s="120">
        <v>1383.4</v>
      </c>
      <c r="H25" s="120">
        <f>G25-C25</f>
        <v>0</v>
      </c>
      <c r="I25" s="120"/>
      <c r="J25" s="107"/>
    </row>
    <row r="26" spans="1:10" ht="29.25" customHeight="1" hidden="1">
      <c r="A26" s="54"/>
      <c r="B26" s="227"/>
      <c r="C26" s="120"/>
      <c r="D26" s="136"/>
      <c r="E26" s="120"/>
      <c r="F26" s="120"/>
      <c r="G26" s="120"/>
      <c r="H26" s="120"/>
      <c r="I26" s="120"/>
      <c r="J26" s="107"/>
    </row>
    <row r="27" spans="1:10" s="78" customFormat="1" ht="18" customHeight="1">
      <c r="A27" s="169" t="s">
        <v>217</v>
      </c>
      <c r="B27" s="228">
        <f>B12+B15+B18+B21+B24+B25</f>
        <v>2903.8</v>
      </c>
      <c r="C27" s="165">
        <f>C12+C15+C18+C21+C24+C25+C26</f>
        <v>1774.5</v>
      </c>
      <c r="D27" s="165"/>
      <c r="E27" s="165">
        <f>E12+E15+E18+E21+E24+E25+E26</f>
        <v>1774.5</v>
      </c>
      <c r="F27" s="165">
        <f>F12+F15+F18+F21+F24+F25+F26</f>
        <v>1774.5</v>
      </c>
      <c r="G27" s="165">
        <f>G12+G15+G18+G21+G24+G25+G26</f>
        <v>1774.5</v>
      </c>
      <c r="H27" s="165">
        <f>H12+H15+H18+H21+H24+H25</f>
        <v>0</v>
      </c>
      <c r="I27" s="166"/>
      <c r="J27" s="107"/>
    </row>
    <row r="28" spans="1:10" ht="53.25" customHeight="1">
      <c r="A28" s="77"/>
      <c r="B28" s="171"/>
      <c r="C28" s="172"/>
      <c r="D28" s="173"/>
      <c r="E28" s="172"/>
      <c r="F28" s="172"/>
      <c r="G28" s="174"/>
      <c r="H28" s="175"/>
      <c r="I28" s="170"/>
      <c r="J28" s="170"/>
    </row>
    <row r="29" ht="55.5" customHeight="1"/>
    <row r="30" ht="78.75" customHeight="1"/>
    <row r="31" ht="26.25" customHeight="1"/>
    <row r="32" ht="41.25" customHeight="1"/>
    <row r="33" ht="26.25" customHeight="1"/>
    <row r="34" ht="40.5" customHeight="1"/>
    <row r="35" ht="40.5" customHeight="1"/>
    <row r="36" ht="26.25" customHeight="1"/>
    <row r="37" ht="42" customHeight="1"/>
    <row r="38" ht="39.75" customHeight="1"/>
    <row r="39" ht="26.25" customHeight="1"/>
    <row r="40" ht="54.75" customHeight="1"/>
    <row r="41" ht="39" customHeight="1"/>
    <row r="42" ht="26.25" customHeight="1"/>
    <row r="43" ht="53.25" customHeight="1"/>
    <row r="44" ht="26.25" customHeight="1" hidden="1"/>
    <row r="45" ht="26.25" customHeight="1"/>
    <row r="46" ht="26.25" customHeight="1"/>
    <row r="47" ht="26.25" customHeight="1"/>
    <row r="49" ht="12.75">
      <c r="B49" s="79"/>
    </row>
  </sheetData>
  <sheetProtection/>
  <mergeCells count="16">
    <mergeCell ref="D1:E1"/>
    <mergeCell ref="A5:I5"/>
    <mergeCell ref="A6:I6"/>
    <mergeCell ref="B8:C8"/>
    <mergeCell ref="H8:I8"/>
    <mergeCell ref="G1:I1"/>
    <mergeCell ref="G3:I3"/>
    <mergeCell ref="G4:I4"/>
    <mergeCell ref="H9:H10"/>
    <mergeCell ref="I9:I10"/>
    <mergeCell ref="A9:A10"/>
    <mergeCell ref="B9:C9"/>
    <mergeCell ref="D9:D10"/>
    <mergeCell ref="E9:E10"/>
    <mergeCell ref="F9:F10"/>
    <mergeCell ref="G9:G10"/>
  </mergeCells>
  <printOptions/>
  <pageMargins left="0.3937007874015748" right="0.1968503937007874" top="0.7086614173228347" bottom="0.2362204724409449" header="0.15748031496062992" footer="0.2362204724409449"/>
  <pageSetup fitToHeight="0" fitToWidth="0"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0099"/>
  </sheetPr>
  <dimension ref="A1:I22"/>
  <sheetViews>
    <sheetView zoomScalePageLayoutView="0" workbookViewId="0" topLeftCell="A7">
      <selection activeCell="I15" sqref="I15"/>
    </sheetView>
  </sheetViews>
  <sheetFormatPr defaultColWidth="9.00390625" defaultRowHeight="12.75"/>
  <cols>
    <col min="1" max="1" width="20.75390625" style="32" customWidth="1"/>
    <col min="2" max="2" width="7.625" style="32" customWidth="1"/>
    <col min="3" max="3" width="39.875" style="32" customWidth="1"/>
    <col min="4" max="4" width="28.375" style="32" customWidth="1"/>
    <col min="5" max="5" width="15.375" style="32" customWidth="1"/>
    <col min="6" max="6" width="9.625" style="32" customWidth="1"/>
    <col min="7" max="7" width="7.875" style="32" customWidth="1"/>
  </cols>
  <sheetData>
    <row r="1" spans="4:9" ht="15" customHeight="1">
      <c r="D1" s="291" t="s">
        <v>572</v>
      </c>
      <c r="E1" s="291"/>
      <c r="F1" s="80"/>
      <c r="G1" s="80"/>
      <c r="H1" s="81"/>
      <c r="I1" s="81"/>
    </row>
    <row r="2" spans="4:9" ht="15" customHeight="1">
      <c r="D2" s="291" t="s">
        <v>259</v>
      </c>
      <c r="E2" s="291"/>
      <c r="F2" s="58"/>
      <c r="G2" s="80"/>
      <c r="H2" s="81"/>
      <c r="I2" s="81"/>
    </row>
    <row r="3" spans="4:9" ht="15" customHeight="1">
      <c r="D3" s="291" t="s">
        <v>53</v>
      </c>
      <c r="E3" s="291"/>
      <c r="F3" s="58"/>
      <c r="G3" s="80"/>
      <c r="H3" s="81"/>
      <c r="I3" s="81"/>
    </row>
    <row r="4" spans="4:9" ht="15" customHeight="1">
      <c r="D4" s="291" t="s">
        <v>827</v>
      </c>
      <c r="E4" s="291"/>
      <c r="F4" s="58"/>
      <c r="G4" s="80"/>
      <c r="H4" s="81"/>
      <c r="I4" s="81"/>
    </row>
    <row r="5" ht="23.25" customHeight="1"/>
    <row r="6" spans="1:7" ht="33" customHeight="1">
      <c r="A6" s="296" t="s">
        <v>262</v>
      </c>
      <c r="B6" s="296"/>
      <c r="C6" s="296"/>
      <c r="D6" s="296"/>
      <c r="E6" s="296"/>
      <c r="F6" s="82"/>
      <c r="G6" s="82"/>
    </row>
    <row r="7" spans="1:5" ht="16.5" customHeight="1">
      <c r="A7" s="297" t="s">
        <v>780</v>
      </c>
      <c r="B7" s="297"/>
      <c r="C7" s="297"/>
      <c r="D7" s="297"/>
      <c r="E7" s="297"/>
    </row>
    <row r="8" spans="1:3" ht="11.25" customHeight="1">
      <c r="A8" s="81"/>
      <c r="B8" s="81"/>
      <c r="C8" s="105"/>
    </row>
    <row r="9" spans="1:4" ht="21.75" customHeight="1">
      <c r="A9" s="83" t="s">
        <v>180</v>
      </c>
      <c r="B9" s="83"/>
      <c r="C9" s="83"/>
      <c r="D9" s="83"/>
    </row>
    <row r="10" spans="1:4" ht="15.75" customHeight="1">
      <c r="A10" s="83" t="s">
        <v>829</v>
      </c>
      <c r="B10" s="83"/>
      <c r="C10" s="83"/>
      <c r="D10" s="83"/>
    </row>
    <row r="11" spans="1:7" s="57" customFormat="1" ht="15.75" customHeight="1">
      <c r="A11" s="83" t="s">
        <v>819</v>
      </c>
      <c r="B11" s="84"/>
      <c r="C11" s="81"/>
      <c r="D11" s="81"/>
      <c r="E11" s="81"/>
      <c r="F11" s="81"/>
      <c r="G11" s="81"/>
    </row>
    <row r="12" spans="1:7" s="57" customFormat="1" ht="9.75" customHeight="1">
      <c r="A12" s="84"/>
      <c r="B12" s="84"/>
      <c r="C12" s="81"/>
      <c r="D12" s="81"/>
      <c r="E12" s="160" t="s">
        <v>744</v>
      </c>
      <c r="F12" s="81"/>
      <c r="G12" s="81"/>
    </row>
    <row r="13" spans="1:7" ht="15" customHeight="1">
      <c r="A13" s="292" t="s">
        <v>181</v>
      </c>
      <c r="B13" s="294" t="s">
        <v>182</v>
      </c>
      <c r="C13" s="292" t="s">
        <v>183</v>
      </c>
      <c r="D13" s="295" t="s">
        <v>184</v>
      </c>
      <c r="E13" s="295" t="s">
        <v>185</v>
      </c>
      <c r="F13"/>
      <c r="G13"/>
    </row>
    <row r="14" spans="1:5" s="10" customFormat="1" ht="103.5" customHeight="1">
      <c r="A14" s="293"/>
      <c r="B14" s="294"/>
      <c r="C14" s="292"/>
      <c r="D14" s="295"/>
      <c r="E14" s="295"/>
    </row>
    <row r="15" spans="1:7" ht="50.25" customHeight="1">
      <c r="A15" s="85" t="s">
        <v>620</v>
      </c>
      <c r="B15" s="86">
        <v>4</v>
      </c>
      <c r="C15" s="119" t="s">
        <v>621</v>
      </c>
      <c r="D15" s="197" t="s">
        <v>622</v>
      </c>
      <c r="E15" s="87"/>
      <c r="F15"/>
      <c r="G15"/>
    </row>
    <row r="16" spans="1:7" ht="61.5" customHeight="1">
      <c r="A16" s="85" t="s">
        <v>717</v>
      </c>
      <c r="B16" s="86">
        <v>38.1</v>
      </c>
      <c r="C16" s="119" t="s">
        <v>742</v>
      </c>
      <c r="D16" s="197" t="s">
        <v>719</v>
      </c>
      <c r="E16" s="88"/>
      <c r="F16"/>
      <c r="G16"/>
    </row>
    <row r="17" spans="1:7" ht="54" customHeight="1">
      <c r="A17" s="85" t="s">
        <v>716</v>
      </c>
      <c r="B17" s="89">
        <v>10</v>
      </c>
      <c r="C17" s="119" t="s">
        <v>715</v>
      </c>
      <c r="D17" s="197" t="s">
        <v>718</v>
      </c>
      <c r="E17" s="88"/>
      <c r="F17"/>
      <c r="G17"/>
    </row>
    <row r="18" spans="1:7" ht="49.5" customHeight="1">
      <c r="A18" s="85" t="s">
        <v>817</v>
      </c>
      <c r="B18" s="89">
        <v>21.2</v>
      </c>
      <c r="C18" s="119" t="s">
        <v>818</v>
      </c>
      <c r="D18" s="197" t="s">
        <v>820</v>
      </c>
      <c r="E18" s="88"/>
      <c r="F18"/>
      <c r="G18"/>
    </row>
    <row r="19" spans="1:7" ht="32.25" customHeight="1">
      <c r="A19" s="161" t="s">
        <v>186</v>
      </c>
      <c r="B19" s="162">
        <f>B15+B16+B17+B18</f>
        <v>73.3</v>
      </c>
      <c r="C19" s="163"/>
      <c r="D19" s="164"/>
      <c r="E19" s="164"/>
      <c r="F19"/>
      <c r="G19"/>
    </row>
    <row r="20" spans="1:7" ht="27.75" customHeight="1">
      <c r="A20" s="90"/>
      <c r="B20" s="91"/>
      <c r="C20" s="90"/>
      <c r="D20" s="90"/>
      <c r="E20" s="91"/>
      <c r="F20"/>
      <c r="G20"/>
    </row>
    <row r="21" spans="1:5" ht="10.5" customHeight="1">
      <c r="A21" s="92"/>
      <c r="B21" s="92"/>
      <c r="C21" s="92"/>
      <c r="D21" s="92"/>
      <c r="E21" s="92"/>
    </row>
    <row r="22" spans="1:6" ht="12" customHeight="1">
      <c r="A22" s="92"/>
      <c r="B22" s="93"/>
      <c r="C22" s="93"/>
      <c r="D22" s="93"/>
      <c r="E22" s="93"/>
      <c r="F22" s="81"/>
    </row>
  </sheetData>
  <sheetProtection/>
  <mergeCells count="11">
    <mergeCell ref="A7:E7"/>
    <mergeCell ref="D1:E1"/>
    <mergeCell ref="A13:A14"/>
    <mergeCell ref="B13:B14"/>
    <mergeCell ref="C13:C14"/>
    <mergeCell ref="D13:D14"/>
    <mergeCell ref="E13:E14"/>
    <mergeCell ref="D2:E2"/>
    <mergeCell ref="D3:E3"/>
    <mergeCell ref="D4:E4"/>
    <mergeCell ref="A6:E6"/>
  </mergeCells>
  <printOptions/>
  <pageMargins left="0.7086614173228347" right="0.1968503937007874" top="0.3937007874015748" bottom="0.2362204724409449" header="0.8267716535433072" footer="0.196850393700787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00FF"/>
  </sheetPr>
  <dimension ref="A1:D12"/>
  <sheetViews>
    <sheetView tabSelected="1" zoomScalePageLayoutView="0" workbookViewId="0" topLeftCell="A1">
      <selection activeCell="E10" sqref="E10"/>
    </sheetView>
  </sheetViews>
  <sheetFormatPr defaultColWidth="9.00390625" defaultRowHeight="12.75"/>
  <cols>
    <col min="1" max="1" width="11.125" style="0" customWidth="1"/>
    <col min="2" max="2" width="40.125" style="0" customWidth="1"/>
    <col min="3" max="4" width="18.75390625" style="0" customWidth="1"/>
  </cols>
  <sheetData>
    <row r="1" spans="1:4" ht="18.75">
      <c r="A1" s="94"/>
      <c r="C1" s="278" t="s">
        <v>573</v>
      </c>
      <c r="D1" s="278"/>
    </row>
    <row r="2" spans="1:4" ht="15.75" customHeight="1">
      <c r="A2" s="94"/>
      <c r="C2" s="291" t="s">
        <v>259</v>
      </c>
      <c r="D2" s="291"/>
    </row>
    <row r="3" spans="1:4" ht="15.75" customHeight="1">
      <c r="A3" s="94"/>
      <c r="C3" s="291" t="s">
        <v>53</v>
      </c>
      <c r="D3" s="291"/>
    </row>
    <row r="4" spans="1:4" ht="15" customHeight="1">
      <c r="A4" s="94"/>
      <c r="C4" s="291" t="s">
        <v>827</v>
      </c>
      <c r="D4" s="291"/>
    </row>
    <row r="5" spans="1:4" ht="24" customHeight="1">
      <c r="A5" s="297" t="s">
        <v>187</v>
      </c>
      <c r="B5" s="297"/>
      <c r="C5" s="297"/>
      <c r="D5" s="297"/>
    </row>
    <row r="6" spans="1:4" ht="45" customHeight="1">
      <c r="A6" s="253" t="s">
        <v>263</v>
      </c>
      <c r="B6" s="253"/>
      <c r="C6" s="253"/>
      <c r="D6" s="253"/>
    </row>
    <row r="7" spans="1:4" ht="6" customHeight="1">
      <c r="A7" s="297"/>
      <c r="B7" s="297"/>
      <c r="C7" s="297"/>
      <c r="D7" s="297"/>
    </row>
    <row r="8" spans="1:4" ht="15.75">
      <c r="A8" s="297" t="s">
        <v>816</v>
      </c>
      <c r="B8" s="297"/>
      <c r="C8" s="297"/>
      <c r="D8" s="297"/>
    </row>
    <row r="9" ht="19.5" thickBot="1">
      <c r="A9" s="94"/>
    </row>
    <row r="10" spans="1:4" ht="54" customHeight="1" thickBot="1">
      <c r="A10" s="101" t="s">
        <v>160</v>
      </c>
      <c r="B10" s="102" t="s">
        <v>188</v>
      </c>
      <c r="C10" s="102" t="s">
        <v>189</v>
      </c>
      <c r="D10" s="102" t="s">
        <v>190</v>
      </c>
    </row>
    <row r="11" spans="1:4" s="116" customFormat="1" ht="32.25" customHeight="1">
      <c r="A11" s="115" t="s">
        <v>161</v>
      </c>
      <c r="B11" s="103" t="s">
        <v>191</v>
      </c>
      <c r="C11" s="229">
        <v>29.75</v>
      </c>
      <c r="D11" s="231">
        <v>5315.1</v>
      </c>
    </row>
    <row r="12" spans="1:4" s="116" customFormat="1" ht="54.75" customHeight="1">
      <c r="A12" s="104" t="s">
        <v>163</v>
      </c>
      <c r="B12" s="104" t="s">
        <v>206</v>
      </c>
      <c r="C12" s="230">
        <v>83.5</v>
      </c>
      <c r="D12" s="230">
        <v>8800.1</v>
      </c>
    </row>
  </sheetData>
  <sheetProtection/>
  <mergeCells count="8">
    <mergeCell ref="A5:D5"/>
    <mergeCell ref="A6:D6"/>
    <mergeCell ref="A7:D7"/>
    <mergeCell ref="A8:D8"/>
    <mergeCell ref="C1:D1"/>
    <mergeCell ref="C2:D2"/>
    <mergeCell ref="C3:D3"/>
    <mergeCell ref="C4:D4"/>
  </mergeCells>
  <printOptions/>
  <pageMargins left="0.7086614173228347" right="0.31496062992125984" top="0.35433070866141736"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dc:creator>
  <cp:keywords/>
  <dc:description/>
  <cp:lastModifiedBy>10-6</cp:lastModifiedBy>
  <cp:lastPrinted>2017-11-14T04:22:51Z</cp:lastPrinted>
  <dcterms:created xsi:type="dcterms:W3CDTF">2003-09-09T12:00:27Z</dcterms:created>
  <dcterms:modified xsi:type="dcterms:W3CDTF">2017-11-20T03:55:26Z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-1045259507</vt:i4>
  </property>
  <property fmtid="{D5CDD505-2E9C-101B-9397-08002B2CF9AE}" pid="3" name="_EmailSubject">
    <vt:lpwstr>Закон о бюджете 2006</vt:lpwstr>
  </property>
  <property fmtid="{D5CDD505-2E9C-101B-9397-08002B2CF9AE}" pid="4" name="_AuthorEmail">
    <vt:lpwstr>tkhor@mail.findep</vt:lpwstr>
  </property>
  <property fmtid="{D5CDD505-2E9C-101B-9397-08002B2CF9AE}" pid="5" name="_AuthorEmailDisplayName">
    <vt:lpwstr>Тхор Е.И.</vt:lpwstr>
  </property>
  <property fmtid="{D5CDD505-2E9C-101B-9397-08002B2CF9AE}" pid="6" name="_ReviewingToolsShownOnce">
    <vt:lpwstr/>
  </property>
</Properties>
</file>